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 Kuonen\Downloads\"/>
    </mc:Choice>
  </mc:AlternateContent>
  <xr:revisionPtr revIDLastSave="0" documentId="13_ncr:1_{7B9E000D-328A-43CF-9212-C7A970EDCFA1}" xr6:coauthVersionLast="47" xr6:coauthVersionMax="47" xr10:uidLastSave="{00000000-0000-0000-0000-000000000000}"/>
  <bookViews>
    <workbookView xWindow="2880" yWindow="2880" windowWidth="15390" windowHeight="9533" tabRatio="500" firstSheet="18" activeTab="20" xr2:uid="{00000000-000D-0000-FFFF-FFFF00000000}"/>
  </bookViews>
  <sheets>
    <sheet name="FY04" sheetId="1" state="hidden" r:id="rId1"/>
    <sheet name="FY05" sheetId="2" state="hidden" r:id="rId2"/>
    <sheet name="FY06" sheetId="3" state="hidden" r:id="rId3"/>
    <sheet name="FY07" sheetId="4" state="hidden" r:id="rId4"/>
    <sheet name="FY08" sheetId="5" state="hidden" r:id="rId5"/>
    <sheet name="FY09" sheetId="6" state="hidden" r:id="rId6"/>
    <sheet name="FY10" sheetId="7" state="hidden" r:id="rId7"/>
    <sheet name="FY11" sheetId="8" state="hidden" r:id="rId8"/>
    <sheet name="FY12" sheetId="9" state="hidden" r:id="rId9"/>
    <sheet name="FY13" sheetId="10" state="hidden" r:id="rId10"/>
    <sheet name="FY15" sheetId="11" state="hidden" r:id="rId11"/>
    <sheet name="FY16" sheetId="12" state="hidden" r:id="rId12"/>
    <sheet name="FY17" sheetId="13" state="hidden" r:id="rId13"/>
    <sheet name="FY18" sheetId="14" state="hidden" r:id="rId14"/>
    <sheet name="FY19" sheetId="15" state="hidden" r:id="rId15"/>
    <sheet name="FY20" sheetId="16" state="hidden" r:id="rId16"/>
    <sheet name="FY21" sheetId="17" state="hidden" r:id="rId17"/>
    <sheet name="FY22" sheetId="18" state="hidden" r:id="rId18"/>
    <sheet name="FY23" sheetId="19" r:id="rId19"/>
    <sheet name="FY24" sheetId="20" r:id="rId20"/>
    <sheet name="FY25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30" i="21" l="1"/>
  <c r="C29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D6" i="21"/>
  <c r="A6" i="21"/>
  <c r="D5" i="21"/>
  <c r="A5" i="21"/>
  <c r="G4" i="21"/>
  <c r="E4" i="21"/>
  <c r="F4" i="21" s="1"/>
  <c r="F5" i="21" s="1"/>
  <c r="F6" i="21" s="1"/>
  <c r="F7" i="21" s="1"/>
  <c r="F8" i="21" s="1"/>
  <c r="F9" i="21" s="1"/>
  <c r="F10" i="21" s="1"/>
  <c r="F11" i="21" s="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D4" i="21"/>
  <c r="B4" i="21"/>
  <c r="B5" i="21" s="1"/>
  <c r="G5" i="21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E19" i="20" s="1"/>
  <c r="E20" i="20" s="1"/>
  <c r="E21" i="20" s="1"/>
  <c r="E22" i="20" s="1"/>
  <c r="E23" i="20" s="1"/>
  <c r="E24" i="20" s="1"/>
  <c r="E25" i="20" s="1"/>
  <c r="E26" i="20" s="1"/>
  <c r="E27" i="20" s="1"/>
  <c r="E28" i="20" s="1"/>
  <c r="E29" i="20" s="1"/>
  <c r="E30" i="20" s="1"/>
  <c r="E31" i="20" s="1"/>
  <c r="A5" i="20"/>
  <c r="F4" i="20"/>
  <c r="F5" i="20" s="1"/>
  <c r="F6" i="20" s="1"/>
  <c r="F7" i="20" s="1"/>
  <c r="F8" i="20" s="1"/>
  <c r="F9" i="20" s="1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E4" i="20"/>
  <c r="B4" i="20"/>
  <c r="B5" i="20" s="1"/>
  <c r="B6" i="20" s="1"/>
  <c r="B7" i="20" s="1"/>
  <c r="B8" i="20" s="1"/>
  <c r="G8" i="20" s="1"/>
  <c r="E5" i="19"/>
  <c r="E6" i="19" s="1"/>
  <c r="E7" i="19" s="1"/>
  <c r="E8" i="19" s="1"/>
  <c r="E9" i="19" s="1"/>
  <c r="E10" i="19" s="1"/>
  <c r="E11" i="19" s="1"/>
  <c r="E12" i="19" s="1"/>
  <c r="E13" i="19" s="1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E28" i="19" s="1"/>
  <c r="E29" i="19" s="1"/>
  <c r="E30" i="19" s="1"/>
  <c r="E31" i="19" s="1"/>
  <c r="B5" i="19"/>
  <c r="A5" i="19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F4" i="19"/>
  <c r="F5" i="19" s="1"/>
  <c r="F6" i="19" s="1"/>
  <c r="F7" i="19" s="1"/>
  <c r="F8" i="19" s="1"/>
  <c r="F9" i="19" s="1"/>
  <c r="F10" i="19" s="1"/>
  <c r="F11" i="19" s="1"/>
  <c r="F12" i="19" s="1"/>
  <c r="F13" i="19" s="1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 s="1"/>
  <c r="F27" i="19" s="1"/>
  <c r="F28" i="19" s="1"/>
  <c r="F29" i="19" s="1"/>
  <c r="F30" i="19" s="1"/>
  <c r="F31" i="19" s="1"/>
  <c r="E4" i="19"/>
  <c r="B4" i="19"/>
  <c r="C4" i="19" s="1"/>
  <c r="H4" i="19" s="1"/>
  <c r="F8" i="18"/>
  <c r="F9" i="18" s="1"/>
  <c r="F10" i="18" s="1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7" i="18"/>
  <c r="E6" i="18"/>
  <c r="E7" i="18" s="1"/>
  <c r="E8" i="18" s="1"/>
  <c r="E9" i="18" s="1"/>
  <c r="E10" i="18" s="1"/>
  <c r="E11" i="18" s="1"/>
  <c r="E12" i="18" s="1"/>
  <c r="E13" i="18" s="1"/>
  <c r="E14" i="18" s="1"/>
  <c r="E15" i="18" s="1"/>
  <c r="E16" i="18" s="1"/>
  <c r="E17" i="18" s="1"/>
  <c r="E18" i="18" s="1"/>
  <c r="E19" i="18" s="1"/>
  <c r="E20" i="18" s="1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E31" i="18" s="1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H4" i="18"/>
  <c r="F4" i="18"/>
  <c r="F5" i="18" s="1"/>
  <c r="F6" i="18" s="1"/>
  <c r="E4" i="18"/>
  <c r="E5" i="18" s="1"/>
  <c r="B4" i="18"/>
  <c r="C4" i="18" s="1"/>
  <c r="C5" i="18" s="1"/>
  <c r="F5" i="17"/>
  <c r="F6" i="17" s="1"/>
  <c r="F7" i="17" s="1"/>
  <c r="F8" i="17" s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E5" i="17"/>
  <c r="E6" i="17" s="1"/>
  <c r="E7" i="17" s="1"/>
  <c r="E8" i="17" s="1"/>
  <c r="E9" i="17" s="1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F4" i="17"/>
  <c r="E4" i="17"/>
  <c r="C4" i="17"/>
  <c r="H4" i="17" s="1"/>
  <c r="B4" i="17"/>
  <c r="B5" i="17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E4" i="16"/>
  <c r="F4" i="16" s="1"/>
  <c r="F5" i="16" s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B4" i="16"/>
  <c r="C4" i="16" s="1"/>
  <c r="D5" i="15"/>
  <c r="D6" i="15" s="1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B5" i="15"/>
  <c r="B6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F4" i="15"/>
  <c r="F5" i="15" s="1"/>
  <c r="F6" i="15" s="1"/>
  <c r="F7" i="15" s="1"/>
  <c r="F8" i="15" s="1"/>
  <c r="F9" i="15" s="1"/>
  <c r="F10" i="15" s="1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E4" i="15"/>
  <c r="E5" i="15" s="1"/>
  <c r="E6" i="15" s="1"/>
  <c r="E7" i="15" s="1"/>
  <c r="E8" i="15" s="1"/>
  <c r="E9" i="15" s="1"/>
  <c r="E10" i="15" s="1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B4" i="15"/>
  <c r="C4" i="15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E4" i="14"/>
  <c r="F4" i="14" s="1"/>
  <c r="F5" i="14" s="1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B4" i="14"/>
  <c r="C4" i="14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E4" i="13"/>
  <c r="E5" i="13" s="1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B4" i="13"/>
  <c r="C4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E4" i="12"/>
  <c r="F4" i="12" s="1"/>
  <c r="F5" i="12" s="1"/>
  <c r="F6" i="12" s="1"/>
  <c r="F7" i="12" s="1"/>
  <c r="F8" i="12" s="1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B4" i="12"/>
  <c r="C4" i="12" s="1"/>
  <c r="D7" i="1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6" i="11"/>
  <c r="H4" i="8"/>
  <c r="H30" i="7"/>
  <c r="C23" i="7"/>
  <c r="C24" i="7" s="1"/>
  <c r="C22" i="7"/>
  <c r="H21" i="7"/>
  <c r="C5" i="7"/>
  <c r="C6" i="7" s="1"/>
  <c r="H4" i="7"/>
  <c r="C22" i="6"/>
  <c r="C23" i="6" s="1"/>
  <c r="H21" i="6"/>
  <c r="C5" i="6"/>
  <c r="C6" i="6" s="1"/>
  <c r="H4" i="6"/>
  <c r="G19" i="5"/>
  <c r="G20" i="5" s="1"/>
  <c r="G21" i="5" s="1"/>
  <c r="G22" i="5" s="1"/>
  <c r="G23" i="5" s="1"/>
  <c r="G24" i="5" s="1"/>
  <c r="G25" i="5" s="1"/>
  <c r="G26" i="5" s="1"/>
  <c r="G10" i="5"/>
  <c r="G11" i="5" s="1"/>
  <c r="G12" i="5" s="1"/>
  <c r="G13" i="5" s="1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C5" i="5"/>
  <c r="H5" i="5" s="1"/>
  <c r="H4" i="5"/>
  <c r="G4" i="5"/>
  <c r="G5" i="5" s="1"/>
  <c r="G6" i="5" s="1"/>
  <c r="G7" i="5" s="1"/>
  <c r="E4" i="5"/>
  <c r="F4" i="5" s="1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G24" i="4"/>
  <c r="G25" i="4" s="1"/>
  <c r="G26" i="4" s="1"/>
  <c r="G19" i="4"/>
  <c r="G20" i="4" s="1"/>
  <c r="G21" i="4" s="1"/>
  <c r="G17" i="4"/>
  <c r="G10" i="4"/>
  <c r="G11" i="4" s="1"/>
  <c r="G12" i="4" s="1"/>
  <c r="G13" i="4" s="1"/>
  <c r="G14" i="4" s="1"/>
  <c r="G15" i="4" s="1"/>
  <c r="D5" i="4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E4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C4" i="4"/>
  <c r="H4" i="4" s="1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5" i="18" l="1"/>
  <c r="G5" i="18" s="1"/>
  <c r="B5" i="16"/>
  <c r="G6" i="20"/>
  <c r="G7" i="20"/>
  <c r="E5" i="12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H23" i="7"/>
  <c r="E5" i="14"/>
  <c r="E6" i="14" s="1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G5" i="15"/>
  <c r="C24" i="6"/>
  <c r="H23" i="6"/>
  <c r="H6" i="7"/>
  <c r="C7" i="7"/>
  <c r="H4" i="12"/>
  <c r="C5" i="12"/>
  <c r="C25" i="7"/>
  <c r="H24" i="7"/>
  <c r="C7" i="6"/>
  <c r="H6" i="6"/>
  <c r="C5" i="4"/>
  <c r="B5" i="12"/>
  <c r="C6" i="5"/>
  <c r="C5" i="13"/>
  <c r="H4" i="13"/>
  <c r="C5" i="15"/>
  <c r="H4" i="15"/>
  <c r="E5" i="4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5" i="5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G4" i="4"/>
  <c r="G5" i="4" s="1"/>
  <c r="G6" i="4" s="1"/>
  <c r="G7" i="4" s="1"/>
  <c r="G8" i="4" s="1"/>
  <c r="H5" i="6"/>
  <c r="H22" i="6"/>
  <c r="H4" i="14"/>
  <c r="C5" i="14"/>
  <c r="H5" i="7"/>
  <c r="B7" i="15"/>
  <c r="G6" i="15"/>
  <c r="F4" i="13"/>
  <c r="F5" i="13" s="1"/>
  <c r="F6" i="13" s="1"/>
  <c r="F7" i="13" s="1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B5" i="14"/>
  <c r="G5" i="16"/>
  <c r="B6" i="16"/>
  <c r="B5" i="13"/>
  <c r="B6" i="17"/>
  <c r="G5" i="17"/>
  <c r="C6" i="18"/>
  <c r="H5" i="18"/>
  <c r="C5" i="16"/>
  <c r="H4" i="16"/>
  <c r="C5" i="17"/>
  <c r="C4" i="21"/>
  <c r="B6" i="21"/>
  <c r="E5" i="16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B6" i="19"/>
  <c r="G5" i="19"/>
  <c r="C5" i="19"/>
  <c r="B9" i="20"/>
  <c r="B6" i="18"/>
  <c r="C4" i="20"/>
  <c r="G5" i="20"/>
  <c r="E5" i="21"/>
  <c r="E6" i="21" s="1"/>
  <c r="E7" i="21" s="1"/>
  <c r="E8" i="21" s="1"/>
  <c r="E9" i="21" s="1"/>
  <c r="E10" i="21" s="1"/>
  <c r="E11" i="21" s="1"/>
  <c r="E12" i="21" s="1"/>
  <c r="E13" i="21" s="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E24" i="21" s="1"/>
  <c r="E25" i="21" s="1"/>
  <c r="E26" i="21" s="1"/>
  <c r="E27" i="21" s="1"/>
  <c r="E28" i="21" s="1"/>
  <c r="E29" i="21" s="1"/>
  <c r="E30" i="21" s="1"/>
  <c r="E31" i="21" s="1"/>
  <c r="C5" i="20" l="1"/>
  <c r="H4" i="20"/>
  <c r="H4" i="21"/>
  <c r="C5" i="21"/>
  <c r="G5" i="13"/>
  <c r="B6" i="13"/>
  <c r="H5" i="14"/>
  <c r="C6" i="14"/>
  <c r="C6" i="15"/>
  <c r="H5" i="15"/>
  <c r="G6" i="18"/>
  <c r="B7" i="18"/>
  <c r="C6" i="17"/>
  <c r="H5" i="17"/>
  <c r="G6" i="16"/>
  <c r="B7" i="16"/>
  <c r="C26" i="7"/>
  <c r="H25" i="7"/>
  <c r="G9" i="20"/>
  <c r="B10" i="20"/>
  <c r="C6" i="13"/>
  <c r="H5" i="13"/>
  <c r="C6" i="12"/>
  <c r="H5" i="12"/>
  <c r="H5" i="19"/>
  <c r="C6" i="19"/>
  <c r="H5" i="16"/>
  <c r="C6" i="16"/>
  <c r="B6" i="14"/>
  <c r="G5" i="14"/>
  <c r="H6" i="5"/>
  <c r="C7" i="5"/>
  <c r="B6" i="12"/>
  <c r="G5" i="12"/>
  <c r="C8" i="7"/>
  <c r="C9" i="7" s="1"/>
  <c r="C10" i="7" s="1"/>
  <c r="H7" i="7"/>
  <c r="B7" i="19"/>
  <c r="G6" i="19"/>
  <c r="H6" i="18"/>
  <c r="C7" i="18"/>
  <c r="H5" i="4"/>
  <c r="C6" i="4"/>
  <c r="B8" i="15"/>
  <c r="G7" i="15"/>
  <c r="G6" i="21"/>
  <c r="B7" i="21"/>
  <c r="B7" i="17"/>
  <c r="G6" i="17"/>
  <c r="C8" i="6"/>
  <c r="H7" i="6"/>
  <c r="C25" i="6"/>
  <c r="H24" i="6"/>
  <c r="B8" i="16" l="1"/>
  <c r="G7" i="16"/>
  <c r="C7" i="14"/>
  <c r="H6" i="14"/>
  <c r="B8" i="17"/>
  <c r="G7" i="17"/>
  <c r="C7" i="12"/>
  <c r="H6" i="12"/>
  <c r="G7" i="21"/>
  <c r="B8" i="21"/>
  <c r="G6" i="13"/>
  <c r="B7" i="13"/>
  <c r="B8" i="19"/>
  <c r="G7" i="19"/>
  <c r="B7" i="14"/>
  <c r="G6" i="14"/>
  <c r="H6" i="13"/>
  <c r="C7" i="13"/>
  <c r="C7" i="17"/>
  <c r="H6" i="17"/>
  <c r="C8" i="5"/>
  <c r="H7" i="5"/>
  <c r="H6" i="16"/>
  <c r="C7" i="16"/>
  <c r="G10" i="20"/>
  <c r="B11" i="20"/>
  <c r="G7" i="18"/>
  <c r="B8" i="18"/>
  <c r="C6" i="21"/>
  <c r="H5" i="21"/>
  <c r="C26" i="6"/>
  <c r="H25" i="6"/>
  <c r="B9" i="15"/>
  <c r="G8" i="15"/>
  <c r="C11" i="7"/>
  <c r="H10" i="7"/>
  <c r="H7" i="18"/>
  <c r="C8" i="18"/>
  <c r="H6" i="4"/>
  <c r="C7" i="4"/>
  <c r="C7" i="19"/>
  <c r="H6" i="19"/>
  <c r="C9" i="6"/>
  <c r="H8" i="6"/>
  <c r="B7" i="12"/>
  <c r="G6" i="12"/>
  <c r="C27" i="7"/>
  <c r="H26" i="7"/>
  <c r="C7" i="15"/>
  <c r="H6" i="15"/>
  <c r="C6" i="20"/>
  <c r="H5" i="20"/>
  <c r="H7" i="16" l="1"/>
  <c r="C8" i="16"/>
  <c r="C27" i="6"/>
  <c r="H26" i="6"/>
  <c r="B8" i="14"/>
  <c r="G7" i="14"/>
  <c r="C8" i="12"/>
  <c r="H7" i="12"/>
  <c r="H6" i="21"/>
  <c r="C7" i="21"/>
  <c r="C9" i="5"/>
  <c r="H8" i="5"/>
  <c r="G8" i="19"/>
  <c r="B9" i="19"/>
  <c r="B9" i="17"/>
  <c r="G8" i="17"/>
  <c r="B9" i="18"/>
  <c r="G8" i="18"/>
  <c r="G7" i="13"/>
  <c r="B8" i="13"/>
  <c r="C28" i="7"/>
  <c r="H27" i="7"/>
  <c r="H8" i="18"/>
  <c r="C9" i="18"/>
  <c r="C7" i="20"/>
  <c r="H6" i="20"/>
  <c r="C10" i="6"/>
  <c r="H9" i="6"/>
  <c r="H11" i="7"/>
  <c r="C12" i="7"/>
  <c r="C8" i="17"/>
  <c r="H7" i="17"/>
  <c r="C8" i="14"/>
  <c r="H7" i="14"/>
  <c r="H7" i="4"/>
  <c r="C8" i="4"/>
  <c r="B8" i="12"/>
  <c r="G7" i="12"/>
  <c r="B12" i="20"/>
  <c r="G11" i="20"/>
  <c r="H7" i="13"/>
  <c r="C8" i="13"/>
  <c r="G8" i="21"/>
  <c r="B9" i="21"/>
  <c r="C8" i="15"/>
  <c r="H7" i="15"/>
  <c r="C8" i="19"/>
  <c r="H7" i="19"/>
  <c r="B10" i="15"/>
  <c r="G9" i="15"/>
  <c r="B9" i="16"/>
  <c r="G8" i="16"/>
  <c r="H8" i="19" l="1"/>
  <c r="C9" i="19"/>
  <c r="C9" i="17"/>
  <c r="H8" i="17"/>
  <c r="C9" i="15"/>
  <c r="H8" i="15"/>
  <c r="B9" i="14"/>
  <c r="G8" i="14"/>
  <c r="C10" i="18"/>
  <c r="H9" i="18"/>
  <c r="C9" i="12"/>
  <c r="H8" i="12"/>
  <c r="C13" i="7"/>
  <c r="C14" i="7" s="1"/>
  <c r="C15" i="7" s="1"/>
  <c r="H12" i="7"/>
  <c r="G8" i="12"/>
  <c r="B9" i="12"/>
  <c r="B9" i="13"/>
  <c r="G8" i="13"/>
  <c r="G9" i="17"/>
  <c r="B10" i="17"/>
  <c r="C29" i="7"/>
  <c r="H29" i="7" s="1"/>
  <c r="H28" i="7"/>
  <c r="B10" i="16"/>
  <c r="G9" i="16"/>
  <c r="C11" i="6"/>
  <c r="H10" i="6"/>
  <c r="C10" i="5"/>
  <c r="H9" i="5"/>
  <c r="C28" i="6"/>
  <c r="H27" i="6"/>
  <c r="G9" i="21"/>
  <c r="B10" i="21"/>
  <c r="H8" i="13"/>
  <c r="C9" i="13"/>
  <c r="C8" i="21"/>
  <c r="H7" i="21"/>
  <c r="C9" i="16"/>
  <c r="H8" i="16"/>
  <c r="B13" i="20"/>
  <c r="G12" i="20"/>
  <c r="B10" i="19"/>
  <c r="G9" i="19"/>
  <c r="H8" i="4"/>
  <c r="C9" i="4"/>
  <c r="B11" i="15"/>
  <c r="G10" i="15"/>
  <c r="C9" i="14"/>
  <c r="H8" i="14"/>
  <c r="C8" i="20"/>
  <c r="H7" i="20"/>
  <c r="B10" i="18"/>
  <c r="G9" i="18"/>
  <c r="C10" i="14" l="1"/>
  <c r="H9" i="14"/>
  <c r="B11" i="16"/>
  <c r="G10" i="16"/>
  <c r="B10" i="14"/>
  <c r="G9" i="14"/>
  <c r="G10" i="21"/>
  <c r="B11" i="21"/>
  <c r="C16" i="7"/>
  <c r="C17" i="7" s="1"/>
  <c r="H15" i="7"/>
  <c r="C10" i="15"/>
  <c r="H9" i="15"/>
  <c r="G9" i="12"/>
  <c r="B10" i="12"/>
  <c r="C10" i="4"/>
  <c r="H9" i="4"/>
  <c r="G10" i="17"/>
  <c r="B11" i="17"/>
  <c r="B14" i="20"/>
  <c r="G13" i="20"/>
  <c r="C9" i="21"/>
  <c r="H8" i="21"/>
  <c r="H10" i="5"/>
  <c r="C11" i="5"/>
  <c r="H9" i="12"/>
  <c r="C10" i="12"/>
  <c r="C10" i="17"/>
  <c r="H9" i="17"/>
  <c r="B12" i="15"/>
  <c r="G11" i="15"/>
  <c r="C29" i="6"/>
  <c r="H29" i="6" s="1"/>
  <c r="H28" i="6"/>
  <c r="C10" i="13"/>
  <c r="H9" i="13"/>
  <c r="C10" i="19"/>
  <c r="H9" i="19"/>
  <c r="C10" i="16"/>
  <c r="H9" i="16"/>
  <c r="B11" i="18"/>
  <c r="G10" i="18"/>
  <c r="H8" i="20"/>
  <c r="C9" i="20"/>
  <c r="G10" i="19"/>
  <c r="B11" i="19"/>
  <c r="C12" i="6"/>
  <c r="H11" i="6"/>
  <c r="B10" i="13"/>
  <c r="G9" i="13"/>
  <c r="C11" i="18"/>
  <c r="H10" i="18"/>
  <c r="G11" i="21" l="1"/>
  <c r="B12" i="21"/>
  <c r="C11" i="4"/>
  <c r="H10" i="4"/>
  <c r="G10" i="12"/>
  <c r="B11" i="12"/>
  <c r="B13" i="15"/>
  <c r="G12" i="15"/>
  <c r="G10" i="14"/>
  <c r="B11" i="14"/>
  <c r="G11" i="19"/>
  <c r="B12" i="19"/>
  <c r="B11" i="13"/>
  <c r="G10" i="13"/>
  <c r="H9" i="21"/>
  <c r="C10" i="21"/>
  <c r="C11" i="19"/>
  <c r="H10" i="19"/>
  <c r="H10" i="17"/>
  <c r="C11" i="17"/>
  <c r="G14" i="20"/>
  <c r="B15" i="20"/>
  <c r="C11" i="15"/>
  <c r="H10" i="15"/>
  <c r="B12" i="16"/>
  <c r="G11" i="16"/>
  <c r="G11" i="18"/>
  <c r="B12" i="18"/>
  <c r="C13" i="6"/>
  <c r="H12" i="6"/>
  <c r="C10" i="20"/>
  <c r="H9" i="20"/>
  <c r="H10" i="12"/>
  <c r="C11" i="12"/>
  <c r="B12" i="17"/>
  <c r="G11" i="17"/>
  <c r="H11" i="5"/>
  <c r="C12" i="5"/>
  <c r="C11" i="16"/>
  <c r="H10" i="16"/>
  <c r="C12" i="18"/>
  <c r="H11" i="18"/>
  <c r="C11" i="13"/>
  <c r="H10" i="13"/>
  <c r="C18" i="7"/>
  <c r="H17" i="7"/>
  <c r="C11" i="14"/>
  <c r="H10" i="14"/>
  <c r="C11" i="21" l="1"/>
  <c r="H10" i="21"/>
  <c r="C12" i="15"/>
  <c r="H11" i="15"/>
  <c r="B14" i="15"/>
  <c r="B15" i="15" s="1"/>
  <c r="G13" i="15"/>
  <c r="B12" i="12"/>
  <c r="G11" i="12"/>
  <c r="C19" i="7"/>
  <c r="H18" i="7"/>
  <c r="H11" i="14"/>
  <c r="C12" i="14"/>
  <c r="B13" i="18"/>
  <c r="G12" i="18"/>
  <c r="B13" i="19"/>
  <c r="G12" i="19"/>
  <c r="B12" i="13"/>
  <c r="G11" i="13"/>
  <c r="B13" i="17"/>
  <c r="G12" i="17"/>
  <c r="C12" i="4"/>
  <c r="H11" i="4"/>
  <c r="C12" i="16"/>
  <c r="H11" i="16"/>
  <c r="B16" i="20"/>
  <c r="G15" i="20"/>
  <c r="C14" i="6"/>
  <c r="H13" i="6"/>
  <c r="C12" i="13"/>
  <c r="H11" i="13"/>
  <c r="H11" i="12"/>
  <c r="C12" i="12"/>
  <c r="G11" i="14"/>
  <c r="B12" i="14"/>
  <c r="G12" i="21"/>
  <c r="B13" i="21"/>
  <c r="H10" i="20"/>
  <c r="C11" i="20"/>
  <c r="H12" i="5"/>
  <c r="C13" i="5"/>
  <c r="H11" i="17"/>
  <c r="C12" i="17"/>
  <c r="C13" i="18"/>
  <c r="H12" i="18"/>
  <c r="G12" i="16"/>
  <c r="B13" i="16"/>
  <c r="H11" i="19"/>
  <c r="C12" i="19"/>
  <c r="C14" i="5" l="1"/>
  <c r="H13" i="5"/>
  <c r="C13" i="16"/>
  <c r="H12" i="16"/>
  <c r="B14" i="19"/>
  <c r="G13" i="19"/>
  <c r="B13" i="12"/>
  <c r="G12" i="12"/>
  <c r="H12" i="19"/>
  <c r="C13" i="19"/>
  <c r="G13" i="18"/>
  <c r="B14" i="18"/>
  <c r="G15" i="15"/>
  <c r="B16" i="15"/>
  <c r="B17" i="15" s="1"/>
  <c r="G13" i="16"/>
  <c r="B14" i="16"/>
  <c r="B15" i="16" s="1"/>
  <c r="G13" i="21"/>
  <c r="B14" i="21"/>
  <c r="H12" i="14"/>
  <c r="C13" i="14"/>
  <c r="C13" i="4"/>
  <c r="H12" i="4"/>
  <c r="H13" i="18"/>
  <c r="C14" i="18"/>
  <c r="C15" i="6"/>
  <c r="H14" i="6"/>
  <c r="B14" i="17"/>
  <c r="B15" i="17" s="1"/>
  <c r="G13" i="17"/>
  <c r="C13" i="15"/>
  <c r="H12" i="15"/>
  <c r="C13" i="12"/>
  <c r="H12" i="12"/>
  <c r="C13" i="13"/>
  <c r="H12" i="13"/>
  <c r="G12" i="14"/>
  <c r="B13" i="14"/>
  <c r="H11" i="20"/>
  <c r="C12" i="20"/>
  <c r="C13" i="17"/>
  <c r="H12" i="17"/>
  <c r="G16" i="20"/>
  <c r="B17" i="20"/>
  <c r="B13" i="13"/>
  <c r="G12" i="13"/>
  <c r="C20" i="7"/>
  <c r="H20" i="7" s="1"/>
  <c r="H19" i="7"/>
  <c r="C12" i="21"/>
  <c r="H11" i="21"/>
  <c r="C14" i="12" l="1"/>
  <c r="H13" i="12"/>
  <c r="B15" i="19"/>
  <c r="G14" i="19"/>
  <c r="H14" i="18"/>
  <c r="C15" i="18"/>
  <c r="B14" i="12"/>
  <c r="B15" i="12" s="1"/>
  <c r="G13" i="12"/>
  <c r="C13" i="20"/>
  <c r="H12" i="20"/>
  <c r="C14" i="15"/>
  <c r="H13" i="15"/>
  <c r="H13" i="14"/>
  <c r="C14" i="14"/>
  <c r="G14" i="18"/>
  <c r="B15" i="18"/>
  <c r="H12" i="21"/>
  <c r="C13" i="21"/>
  <c r="G17" i="15"/>
  <c r="B18" i="15"/>
  <c r="C14" i="4"/>
  <c r="H13" i="4"/>
  <c r="B14" i="14"/>
  <c r="B15" i="14" s="1"/>
  <c r="G13" i="14"/>
  <c r="G13" i="13"/>
  <c r="B14" i="13"/>
  <c r="B15" i="13" s="1"/>
  <c r="G15" i="17"/>
  <c r="B16" i="17"/>
  <c r="B17" i="17" s="1"/>
  <c r="H13" i="16"/>
  <c r="C14" i="16"/>
  <c r="B16" i="16"/>
  <c r="B17" i="16" s="1"/>
  <c r="G15" i="16"/>
  <c r="C14" i="17"/>
  <c r="H13" i="17"/>
  <c r="G17" i="20"/>
  <c r="B18" i="20"/>
  <c r="G14" i="21"/>
  <c r="B15" i="21"/>
  <c r="C14" i="19"/>
  <c r="H13" i="19"/>
  <c r="C14" i="13"/>
  <c r="H13" i="13"/>
  <c r="C16" i="6"/>
  <c r="C17" i="6" s="1"/>
  <c r="H15" i="6"/>
  <c r="C15" i="5"/>
  <c r="H14" i="5"/>
  <c r="C15" i="19" l="1"/>
  <c r="H14" i="19"/>
  <c r="G15" i="12"/>
  <c r="B16" i="12"/>
  <c r="B17" i="12" s="1"/>
  <c r="C15" i="14"/>
  <c r="H14" i="14"/>
  <c r="H15" i="18"/>
  <c r="C16" i="18"/>
  <c r="G15" i="18"/>
  <c r="B16" i="18"/>
  <c r="B17" i="18" s="1"/>
  <c r="H14" i="16"/>
  <c r="C15" i="16"/>
  <c r="B16" i="14"/>
  <c r="B17" i="14" s="1"/>
  <c r="G15" i="14"/>
  <c r="B18" i="17"/>
  <c r="G17" i="17"/>
  <c r="G18" i="15"/>
  <c r="B19" i="15"/>
  <c r="B18" i="16"/>
  <c r="G17" i="16"/>
  <c r="C16" i="5"/>
  <c r="C17" i="5" s="1"/>
  <c r="H15" i="5"/>
  <c r="C15" i="15"/>
  <c r="H14" i="15"/>
  <c r="B16" i="19"/>
  <c r="G15" i="19"/>
  <c r="B16" i="13"/>
  <c r="B17" i="13" s="1"/>
  <c r="G15" i="13"/>
  <c r="C14" i="21"/>
  <c r="H13" i="21"/>
  <c r="G15" i="21"/>
  <c r="B16" i="21"/>
  <c r="C15" i="4"/>
  <c r="H14" i="4"/>
  <c r="G18" i="20"/>
  <c r="B19" i="20"/>
  <c r="C18" i="6"/>
  <c r="H17" i="6"/>
  <c r="H14" i="13"/>
  <c r="C15" i="13"/>
  <c r="C15" i="17"/>
  <c r="H14" i="17"/>
  <c r="C14" i="20"/>
  <c r="H13" i="20"/>
  <c r="C15" i="12"/>
  <c r="H14" i="12"/>
  <c r="H15" i="13" l="1"/>
  <c r="C16" i="13"/>
  <c r="C17" i="18"/>
  <c r="H16" i="18"/>
  <c r="C16" i="12"/>
  <c r="H15" i="12"/>
  <c r="C18" i="5"/>
  <c r="H17" i="5"/>
  <c r="G17" i="14"/>
  <c r="B18" i="14"/>
  <c r="C16" i="14"/>
  <c r="H15" i="14"/>
  <c r="B17" i="21"/>
  <c r="C16" i="16"/>
  <c r="H15" i="16"/>
  <c r="B18" i="12"/>
  <c r="G17" i="12"/>
  <c r="B18" i="13"/>
  <c r="G17" i="13"/>
  <c r="G18" i="16"/>
  <c r="B19" i="16"/>
  <c r="C16" i="15"/>
  <c r="H15" i="15"/>
  <c r="H14" i="21"/>
  <c r="C15" i="21"/>
  <c r="C15" i="20"/>
  <c r="H14" i="20"/>
  <c r="B20" i="15"/>
  <c r="G19" i="15"/>
  <c r="B18" i="18"/>
  <c r="B19" i="18" s="1"/>
  <c r="G17" i="18"/>
  <c r="B19" i="17"/>
  <c r="G18" i="17"/>
  <c r="C19" i="6"/>
  <c r="H18" i="6"/>
  <c r="B20" i="20"/>
  <c r="G19" i="20"/>
  <c r="H15" i="17"/>
  <c r="C16" i="17"/>
  <c r="C16" i="4"/>
  <c r="H15" i="4"/>
  <c r="G16" i="19"/>
  <c r="B17" i="19"/>
  <c r="C16" i="19"/>
  <c r="H15" i="19"/>
  <c r="H16" i="17" l="1"/>
  <c r="C17" i="17"/>
  <c r="C19" i="5"/>
  <c r="H18" i="5"/>
  <c r="G17" i="21"/>
  <c r="B18" i="21"/>
  <c r="H16" i="12"/>
  <c r="C17" i="12"/>
  <c r="G19" i="18"/>
  <c r="B20" i="18"/>
  <c r="G19" i="16"/>
  <c r="B20" i="16"/>
  <c r="C17" i="19"/>
  <c r="H16" i="19"/>
  <c r="C17" i="16"/>
  <c r="H16" i="16"/>
  <c r="H19" i="6"/>
  <c r="C20" i="6"/>
  <c r="H20" i="6" s="1"/>
  <c r="C16" i="20"/>
  <c r="H15" i="20"/>
  <c r="B19" i="13"/>
  <c r="G18" i="13"/>
  <c r="C17" i="14"/>
  <c r="H16" i="14"/>
  <c r="C18" i="18"/>
  <c r="H17" i="18"/>
  <c r="B21" i="20"/>
  <c r="G20" i="20"/>
  <c r="C16" i="21"/>
  <c r="H15" i="21"/>
  <c r="G18" i="14"/>
  <c r="B19" i="14"/>
  <c r="C17" i="13"/>
  <c r="H16" i="13"/>
  <c r="H16" i="15"/>
  <c r="C17" i="15"/>
  <c r="B21" i="15"/>
  <c r="G20" i="15"/>
  <c r="B18" i="19"/>
  <c r="G17" i="19"/>
  <c r="C17" i="4"/>
  <c r="H16" i="4"/>
  <c r="B20" i="17"/>
  <c r="G19" i="17"/>
  <c r="B19" i="12"/>
  <c r="G18" i="12"/>
  <c r="G18" i="19" l="1"/>
  <c r="B19" i="19"/>
  <c r="H17" i="14"/>
  <c r="C18" i="14"/>
  <c r="C18" i="16"/>
  <c r="H17" i="16"/>
  <c r="B20" i="14"/>
  <c r="G19" i="14"/>
  <c r="G18" i="21"/>
  <c r="B19" i="21"/>
  <c r="C17" i="21"/>
  <c r="H16" i="21"/>
  <c r="H17" i="15"/>
  <c r="C18" i="15"/>
  <c r="G20" i="16"/>
  <c r="B21" i="16"/>
  <c r="B20" i="12"/>
  <c r="G19" i="12"/>
  <c r="B21" i="17"/>
  <c r="G20" i="17"/>
  <c r="C17" i="20"/>
  <c r="H16" i="20"/>
  <c r="C20" i="5"/>
  <c r="H19" i="5"/>
  <c r="B22" i="15"/>
  <c r="G21" i="15"/>
  <c r="H17" i="19"/>
  <c r="C18" i="19"/>
  <c r="B22" i="20"/>
  <c r="G21" i="20"/>
  <c r="G20" i="18"/>
  <c r="B21" i="18"/>
  <c r="H17" i="17"/>
  <c r="C18" i="17"/>
  <c r="H17" i="12"/>
  <c r="C18" i="12"/>
  <c r="G19" i="13"/>
  <c r="B20" i="13"/>
  <c r="C18" i="4"/>
  <c r="H17" i="4"/>
  <c r="C18" i="13"/>
  <c r="H17" i="13"/>
  <c r="C19" i="18"/>
  <c r="H18" i="18"/>
  <c r="B21" i="14" l="1"/>
  <c r="G20" i="14"/>
  <c r="C19" i="15"/>
  <c r="H18" i="15"/>
  <c r="C19" i="16"/>
  <c r="H18" i="16"/>
  <c r="B22" i="16"/>
  <c r="G21" i="16"/>
  <c r="C19" i="4"/>
  <c r="H18" i="4"/>
  <c r="H17" i="20"/>
  <c r="C18" i="20"/>
  <c r="C19" i="19"/>
  <c r="H18" i="19"/>
  <c r="H18" i="14"/>
  <c r="C19" i="14"/>
  <c r="C19" i="12"/>
  <c r="H18" i="12"/>
  <c r="C20" i="18"/>
  <c r="H19" i="18"/>
  <c r="B22" i="17"/>
  <c r="G21" i="17"/>
  <c r="H17" i="21"/>
  <c r="C18" i="21"/>
  <c r="G21" i="18"/>
  <c r="B22" i="18"/>
  <c r="B23" i="18" s="1"/>
  <c r="G22" i="20"/>
  <c r="B23" i="20"/>
  <c r="C19" i="17"/>
  <c r="H18" i="17"/>
  <c r="G19" i="21"/>
  <c r="B20" i="21"/>
  <c r="G19" i="19"/>
  <c r="B20" i="19"/>
  <c r="H20" i="5"/>
  <c r="C21" i="5"/>
  <c r="G20" i="13"/>
  <c r="B21" i="13"/>
  <c r="C19" i="13"/>
  <c r="H18" i="13"/>
  <c r="B23" i="15"/>
  <c r="B24" i="15" s="1"/>
  <c r="G22" i="15"/>
  <c r="B21" i="12"/>
  <c r="G20" i="12"/>
  <c r="G20" i="21" l="1"/>
  <c r="B21" i="21"/>
  <c r="B23" i="16"/>
  <c r="G22" i="16"/>
  <c r="C19" i="21"/>
  <c r="H18" i="21"/>
  <c r="H19" i="19"/>
  <c r="C20" i="19"/>
  <c r="H19" i="16"/>
  <c r="C20" i="16"/>
  <c r="H19" i="14"/>
  <c r="C20" i="14"/>
  <c r="C20" i="13"/>
  <c r="H19" i="13"/>
  <c r="B24" i="20"/>
  <c r="G23" i="20"/>
  <c r="H18" i="20"/>
  <c r="C19" i="20"/>
  <c r="G21" i="13"/>
  <c r="B22" i="13"/>
  <c r="H20" i="18"/>
  <c r="C21" i="18"/>
  <c r="C20" i="15"/>
  <c r="H19" i="15"/>
  <c r="G22" i="17"/>
  <c r="B23" i="17"/>
  <c r="B22" i="12"/>
  <c r="G21" i="12"/>
  <c r="B21" i="19"/>
  <c r="G20" i="19"/>
  <c r="B24" i="18"/>
  <c r="G23" i="18"/>
  <c r="C20" i="17"/>
  <c r="H19" i="17"/>
  <c r="H21" i="5"/>
  <c r="C22" i="5"/>
  <c r="G24" i="15"/>
  <c r="B25" i="15"/>
  <c r="C20" i="12"/>
  <c r="H19" i="12"/>
  <c r="C20" i="4"/>
  <c r="H19" i="4"/>
  <c r="B22" i="14"/>
  <c r="B23" i="14" s="1"/>
  <c r="B24" i="14" s="1"/>
  <c r="G21" i="14"/>
  <c r="C21" i="12" l="1"/>
  <c r="H20" i="12"/>
  <c r="C20" i="21"/>
  <c r="H19" i="21"/>
  <c r="C21" i="15"/>
  <c r="H20" i="15"/>
  <c r="G25" i="15"/>
  <c r="B26" i="15"/>
  <c r="B23" i="13"/>
  <c r="G22" i="13"/>
  <c r="C21" i="14"/>
  <c r="H20" i="14"/>
  <c r="H20" i="19"/>
  <c r="C21" i="19"/>
  <c r="H21" i="18"/>
  <c r="C22" i="18"/>
  <c r="B22" i="19"/>
  <c r="G21" i="19"/>
  <c r="G22" i="12"/>
  <c r="B23" i="12"/>
  <c r="B24" i="16"/>
  <c r="G23" i="16"/>
  <c r="B25" i="18"/>
  <c r="G24" i="18"/>
  <c r="H20" i="13"/>
  <c r="C21" i="13"/>
  <c r="H22" i="5"/>
  <c r="C23" i="5"/>
  <c r="G23" i="17"/>
  <c r="B24" i="17"/>
  <c r="H19" i="20"/>
  <c r="C20" i="20"/>
  <c r="H20" i="16"/>
  <c r="C21" i="16"/>
  <c r="G21" i="21"/>
  <c r="B22" i="21"/>
  <c r="B25" i="20"/>
  <c r="G24" i="20"/>
  <c r="G24" i="14"/>
  <c r="B25" i="14"/>
  <c r="C21" i="4"/>
  <c r="H20" i="4"/>
  <c r="C21" i="17"/>
  <c r="H20" i="17"/>
  <c r="G26" i="15" l="1"/>
  <c r="B27" i="15"/>
  <c r="C21" i="20"/>
  <c r="H20" i="20"/>
  <c r="G24" i="17"/>
  <c r="B25" i="17"/>
  <c r="B26" i="14"/>
  <c r="G25" i="14"/>
  <c r="G25" i="20"/>
  <c r="B26" i="20"/>
  <c r="B25" i="16"/>
  <c r="G24" i="16"/>
  <c r="C22" i="15"/>
  <c r="H21" i="15"/>
  <c r="G25" i="18"/>
  <c r="B26" i="18"/>
  <c r="C22" i="19"/>
  <c r="H21" i="19"/>
  <c r="G22" i="21"/>
  <c r="B23" i="21"/>
  <c r="G23" i="12"/>
  <c r="B24" i="12"/>
  <c r="C22" i="14"/>
  <c r="H21" i="14"/>
  <c r="H20" i="21"/>
  <c r="C21" i="21"/>
  <c r="H21" i="16"/>
  <c r="C22" i="16"/>
  <c r="H21" i="13"/>
  <c r="C22" i="13"/>
  <c r="C23" i="18"/>
  <c r="H22" i="18"/>
  <c r="C24" i="5"/>
  <c r="H23" i="5"/>
  <c r="C22" i="17"/>
  <c r="H21" i="17"/>
  <c r="C22" i="4"/>
  <c r="H21" i="4"/>
  <c r="B23" i="19"/>
  <c r="G22" i="19"/>
  <c r="B24" i="13"/>
  <c r="G23" i="13"/>
  <c r="C22" i="12"/>
  <c r="H21" i="12"/>
  <c r="C23" i="14" l="1"/>
  <c r="H22" i="14"/>
  <c r="B27" i="14"/>
  <c r="G26" i="14"/>
  <c r="B26" i="17"/>
  <c r="G25" i="17"/>
  <c r="B24" i="19"/>
  <c r="G23" i="19"/>
  <c r="H22" i="13"/>
  <c r="C23" i="13"/>
  <c r="C23" i="15"/>
  <c r="H22" i="15"/>
  <c r="B27" i="18"/>
  <c r="G26" i="18"/>
  <c r="G24" i="12"/>
  <c r="B25" i="12"/>
  <c r="C23" i="16"/>
  <c r="H22" i="16"/>
  <c r="G23" i="21"/>
  <c r="B24" i="21"/>
  <c r="C23" i="12"/>
  <c r="H22" i="12"/>
  <c r="H22" i="17"/>
  <c r="C23" i="17"/>
  <c r="B26" i="16"/>
  <c r="G25" i="16"/>
  <c r="C22" i="20"/>
  <c r="H21" i="20"/>
  <c r="H21" i="21"/>
  <c r="C22" i="21"/>
  <c r="G26" i="20"/>
  <c r="B27" i="20"/>
  <c r="G27" i="15"/>
  <c r="B28" i="15"/>
  <c r="B29" i="15" s="1"/>
  <c r="B30" i="15" s="1"/>
  <c r="B31" i="15" s="1"/>
  <c r="G31" i="15" s="1"/>
  <c r="C24" i="18"/>
  <c r="H23" i="18"/>
  <c r="C23" i="4"/>
  <c r="H22" i="4"/>
  <c r="B25" i="13"/>
  <c r="G24" i="13"/>
  <c r="C25" i="5"/>
  <c r="H24" i="5"/>
  <c r="C23" i="19"/>
  <c r="H22" i="19"/>
  <c r="B26" i="12" l="1"/>
  <c r="G25" i="12"/>
  <c r="B28" i="20"/>
  <c r="G27" i="20"/>
  <c r="B26" i="13"/>
  <c r="G25" i="13"/>
  <c r="B25" i="19"/>
  <c r="G24" i="19"/>
  <c r="H23" i="12"/>
  <c r="C24" i="12"/>
  <c r="B27" i="17"/>
  <c r="G26" i="17"/>
  <c r="G24" i="21"/>
  <c r="B25" i="21"/>
  <c r="H23" i="17"/>
  <c r="C24" i="17"/>
  <c r="C24" i="19"/>
  <c r="H23" i="19"/>
  <c r="C23" i="20"/>
  <c r="H22" i="20"/>
  <c r="C24" i="15"/>
  <c r="H23" i="15"/>
  <c r="B28" i="14"/>
  <c r="B29" i="14" s="1"/>
  <c r="B30" i="14" s="1"/>
  <c r="B31" i="14" s="1"/>
  <c r="G31" i="14" s="1"/>
  <c r="G27" i="14"/>
  <c r="G27" i="18"/>
  <c r="B28" i="18"/>
  <c r="B29" i="18" s="1"/>
  <c r="B30" i="18" s="1"/>
  <c r="B31" i="18" s="1"/>
  <c r="G31" i="18" s="1"/>
  <c r="C24" i="13"/>
  <c r="H23" i="13"/>
  <c r="H22" i="21"/>
  <c r="C23" i="21"/>
  <c r="C24" i="4"/>
  <c r="H23" i="4"/>
  <c r="C25" i="18"/>
  <c r="H24" i="18"/>
  <c r="C26" i="5"/>
  <c r="H25" i="5"/>
  <c r="G26" i="16"/>
  <c r="B27" i="16"/>
  <c r="C24" i="16"/>
  <c r="H23" i="16"/>
  <c r="H23" i="14"/>
  <c r="C24" i="14"/>
  <c r="H24" i="17" l="1"/>
  <c r="C25" i="17"/>
  <c r="G25" i="19"/>
  <c r="B26" i="19"/>
  <c r="G25" i="21"/>
  <c r="B26" i="21"/>
  <c r="C25" i="4"/>
  <c r="H24" i="4"/>
  <c r="H23" i="21"/>
  <c r="C24" i="21"/>
  <c r="G27" i="16"/>
  <c r="B28" i="16"/>
  <c r="B29" i="16" s="1"/>
  <c r="B30" i="16" s="1"/>
  <c r="B31" i="16" s="1"/>
  <c r="G31" i="16" s="1"/>
  <c r="B27" i="13"/>
  <c r="G26" i="13"/>
  <c r="C25" i="13"/>
  <c r="H24" i="13"/>
  <c r="H23" i="20"/>
  <c r="C24" i="20"/>
  <c r="B28" i="17"/>
  <c r="B29" i="17" s="1"/>
  <c r="B30" i="17" s="1"/>
  <c r="B31" i="17" s="1"/>
  <c r="G31" i="17" s="1"/>
  <c r="G27" i="17"/>
  <c r="B29" i="20"/>
  <c r="G28" i="20"/>
  <c r="C25" i="16"/>
  <c r="H24" i="16"/>
  <c r="H24" i="12"/>
  <c r="C25" i="12"/>
  <c r="C25" i="15"/>
  <c r="H24" i="15"/>
  <c r="C27" i="5"/>
  <c r="H26" i="5"/>
  <c r="H24" i="14"/>
  <c r="C25" i="14"/>
  <c r="H25" i="18"/>
  <c r="C26" i="18"/>
  <c r="C25" i="19"/>
  <c r="H24" i="19"/>
  <c r="B27" i="12"/>
  <c r="G26" i="12"/>
  <c r="C26" i="4" l="1"/>
  <c r="H25" i="4"/>
  <c r="G26" i="21"/>
  <c r="B27" i="21"/>
  <c r="H25" i="14"/>
  <c r="C26" i="14"/>
  <c r="C26" i="13"/>
  <c r="H25" i="13"/>
  <c r="B30" i="20"/>
  <c r="G29" i="20"/>
  <c r="G26" i="19"/>
  <c r="B27" i="19"/>
  <c r="G27" i="13"/>
  <c r="B28" i="13"/>
  <c r="B29" i="13" s="1"/>
  <c r="B30" i="13" s="1"/>
  <c r="B31" i="13" s="1"/>
  <c r="G31" i="13" s="1"/>
  <c r="C26" i="15"/>
  <c r="H25" i="15"/>
  <c r="C26" i="16"/>
  <c r="H25" i="16"/>
  <c r="B28" i="12"/>
  <c r="B29" i="12" s="1"/>
  <c r="B30" i="12" s="1"/>
  <c r="B31" i="12" s="1"/>
  <c r="G31" i="12" s="1"/>
  <c r="G27" i="12"/>
  <c r="H25" i="19"/>
  <c r="C26" i="19"/>
  <c r="C27" i="18"/>
  <c r="H26" i="18"/>
  <c r="H25" i="12"/>
  <c r="C26" i="12"/>
  <c r="C25" i="20"/>
  <c r="H24" i="20"/>
  <c r="H24" i="21"/>
  <c r="C25" i="21"/>
  <c r="H25" i="17"/>
  <c r="C26" i="17"/>
  <c r="H27" i="5"/>
  <c r="C28" i="5"/>
  <c r="C27" i="17" l="1"/>
  <c r="H26" i="17"/>
  <c r="C27" i="19"/>
  <c r="H26" i="19"/>
  <c r="C28" i="18"/>
  <c r="H27" i="18"/>
  <c r="H25" i="21"/>
  <c r="C26" i="21"/>
  <c r="C27" i="15"/>
  <c r="H26" i="15"/>
  <c r="G27" i="21"/>
  <c r="B28" i="21"/>
  <c r="C27" i="13"/>
  <c r="H26" i="13"/>
  <c r="C27" i="14"/>
  <c r="H26" i="14"/>
  <c r="G27" i="19"/>
  <c r="B28" i="19"/>
  <c r="B29" i="19" s="1"/>
  <c r="B30" i="19" s="1"/>
  <c r="B31" i="19" s="1"/>
  <c r="G31" i="19" s="1"/>
  <c r="H25" i="20"/>
  <c r="C26" i="20"/>
  <c r="C29" i="5"/>
  <c r="H29" i="5" s="1"/>
  <c r="H28" i="5"/>
  <c r="C27" i="12"/>
  <c r="H26" i="12"/>
  <c r="C27" i="16"/>
  <c r="H26" i="16"/>
  <c r="B31" i="20"/>
  <c r="G31" i="20" s="1"/>
  <c r="G30" i="20"/>
  <c r="C27" i="4"/>
  <c r="H26" i="4"/>
  <c r="C28" i="14" l="1"/>
  <c r="H27" i="14"/>
  <c r="C28" i="13"/>
  <c r="H27" i="13"/>
  <c r="G28" i="21"/>
  <c r="B29" i="21"/>
  <c r="H27" i="19"/>
  <c r="C28" i="19"/>
  <c r="C28" i="12"/>
  <c r="H27" i="12"/>
  <c r="H26" i="21"/>
  <c r="C27" i="21"/>
  <c r="H27" i="4"/>
  <c r="C28" i="4"/>
  <c r="H28" i="18"/>
  <c r="C29" i="18"/>
  <c r="H26" i="20"/>
  <c r="C27" i="20"/>
  <c r="H27" i="16"/>
  <c r="C28" i="16"/>
  <c r="C28" i="15"/>
  <c r="H27" i="15"/>
  <c r="C28" i="17"/>
  <c r="H27" i="17"/>
  <c r="C30" i="18" l="1"/>
  <c r="H29" i="18"/>
  <c r="H28" i="19"/>
  <c r="C29" i="19"/>
  <c r="H28" i="15"/>
  <c r="C29" i="15"/>
  <c r="H28" i="13"/>
  <c r="C29" i="13"/>
  <c r="G29" i="21"/>
  <c r="B30" i="21"/>
  <c r="H28" i="16"/>
  <c r="C29" i="16"/>
  <c r="H27" i="20"/>
  <c r="C28" i="20"/>
  <c r="H28" i="17"/>
  <c r="C29" i="17"/>
  <c r="H28" i="4"/>
  <c r="C29" i="4"/>
  <c r="H29" i="4" s="1"/>
  <c r="H27" i="21"/>
  <c r="C28" i="21"/>
  <c r="C29" i="12"/>
  <c r="H28" i="12"/>
  <c r="C29" i="14"/>
  <c r="H28" i="14"/>
  <c r="H29" i="12" l="1"/>
  <c r="C30" i="12"/>
  <c r="H29" i="14"/>
  <c r="C30" i="14"/>
  <c r="H28" i="21"/>
  <c r="C30" i="19"/>
  <c r="H29" i="19"/>
  <c r="H29" i="17"/>
  <c r="C30" i="17"/>
  <c r="H29" i="15"/>
  <c r="C30" i="15"/>
  <c r="C30" i="16"/>
  <c r="H29" i="16"/>
  <c r="C30" i="13"/>
  <c r="H29" i="13"/>
  <c r="C29" i="20"/>
  <c r="H28" i="20"/>
  <c r="G30" i="21"/>
  <c r="B31" i="21"/>
  <c r="G31" i="21" s="1"/>
  <c r="H30" i="18"/>
  <c r="C31" i="18"/>
  <c r="H31" i="18" s="1"/>
  <c r="C31" i="13" l="1"/>
  <c r="H31" i="13" s="1"/>
  <c r="H30" i="13"/>
  <c r="H29" i="21"/>
  <c r="C31" i="16"/>
  <c r="H31" i="16" s="1"/>
  <c r="H30" i="16"/>
  <c r="H30" i="19"/>
  <c r="C31" i="19"/>
  <c r="H31" i="19" s="1"/>
  <c r="C31" i="15"/>
  <c r="H31" i="15" s="1"/>
  <c r="H30" i="15"/>
  <c r="H30" i="14"/>
  <c r="C31" i="14"/>
  <c r="H31" i="14" s="1"/>
  <c r="H30" i="17"/>
  <c r="C31" i="17"/>
  <c r="H31" i="17" s="1"/>
  <c r="H30" i="12"/>
  <c r="C31" i="12"/>
  <c r="H31" i="12" s="1"/>
  <c r="C30" i="20"/>
  <c r="H29" i="20"/>
  <c r="H30" i="21" l="1"/>
  <c r="C31" i="21"/>
  <c r="H31" i="21" s="1"/>
  <c r="C31" i="20"/>
  <c r="H31" i="20" s="1"/>
  <c r="H30" i="20"/>
</calcChain>
</file>

<file path=xl/sharedStrings.xml><?xml version="1.0" encoding="utf-8"?>
<sst xmlns="http://schemas.openxmlformats.org/spreadsheetml/2006/main" count="698" uniqueCount="296">
  <si>
    <t>SAL / CNT</t>
  </si>
  <si>
    <t xml:space="preserve">Payroll </t>
  </si>
  <si>
    <t>Calendar</t>
  </si>
  <si>
    <t>HRL</t>
  </si>
  <si>
    <t>Date Range</t>
  </si>
  <si>
    <t>FY04</t>
  </si>
  <si>
    <t>Start</t>
  </si>
  <si>
    <t>End</t>
  </si>
  <si>
    <t>Checkdate</t>
  </si>
  <si>
    <t>Pay Run ID</t>
  </si>
  <si>
    <t>Retro</t>
  </si>
  <si>
    <t>SOPC &amp;</t>
  </si>
  <si>
    <t>FY05</t>
  </si>
  <si>
    <t xml:space="preserve"> DBE</t>
  </si>
  <si>
    <t>Reports</t>
  </si>
  <si>
    <t>Ckdate</t>
  </si>
  <si>
    <t>Deadline</t>
  </si>
  <si>
    <t xml:space="preserve">Updated </t>
  </si>
  <si>
    <t>C.Pace</t>
  </si>
  <si>
    <t>Payroll Accounting</t>
  </si>
  <si>
    <t>FY06</t>
  </si>
  <si>
    <t>07/03/06*</t>
  </si>
  <si>
    <t>07/17/06*</t>
  </si>
  <si>
    <t>*Dates may change due to year end processing schedule</t>
  </si>
  <si>
    <t>FY07</t>
  </si>
  <si>
    <t>06/13/07*</t>
  </si>
  <si>
    <t xml:space="preserve">*last day to submit retros for FY07.  </t>
  </si>
  <si>
    <t>Payroll Calendar</t>
  </si>
  <si>
    <t>FY08</t>
  </si>
  <si>
    <t>DBE</t>
  </si>
  <si>
    <t>09/04/07***</t>
  </si>
  <si>
    <t>05/27/08***</t>
  </si>
  <si>
    <t>06/09/08*</t>
  </si>
  <si>
    <t>*</t>
  </si>
  <si>
    <t xml:space="preserve">last day to submit retros for FY08.  </t>
  </si>
  <si>
    <t>***</t>
  </si>
  <si>
    <t xml:space="preserve">due by noon due to holiday </t>
  </si>
  <si>
    <t>No retros processed</t>
  </si>
  <si>
    <t>FY09</t>
  </si>
  <si>
    <t>PR ID</t>
  </si>
  <si>
    <t>DBE's only</t>
  </si>
  <si>
    <t>9/2/2008 *noon</t>
  </si>
  <si>
    <t>11/21/08 *noon</t>
  </si>
  <si>
    <t>**6/8/2009</t>
  </si>
  <si>
    <t xml:space="preserve"> holiday, less processing time</t>
  </si>
  <si>
    <t>**</t>
  </si>
  <si>
    <t xml:space="preserve">last day to submit retros for FY09  </t>
  </si>
  <si>
    <t>Finance PR Calendar</t>
  </si>
  <si>
    <t>FY10</t>
  </si>
  <si>
    <t>DBE only  7/2/09</t>
  </si>
  <si>
    <t>8/28/09 *noon</t>
  </si>
  <si>
    <t>11/20/09 *noon</t>
  </si>
  <si>
    <t>DBEonly12/18/09</t>
  </si>
  <si>
    <t>01/04/10 noon*</t>
  </si>
  <si>
    <t>**6/4/2010</t>
  </si>
  <si>
    <t>DBEonly 6/18/10</t>
  </si>
  <si>
    <t>DBEonly 7/2/10</t>
  </si>
  <si>
    <t xml:space="preserve">last day to submit retros for FY10 </t>
  </si>
  <si>
    <t>FY11</t>
  </si>
  <si>
    <t>*08/26/10</t>
  </si>
  <si>
    <t>*11/18/10</t>
  </si>
  <si>
    <t>*DBE only12/15/10</t>
  </si>
  <si>
    <t>**6/3/2011</t>
  </si>
  <si>
    <t>DBEonly06/17/11</t>
  </si>
  <si>
    <t>DBEonly06/29/11</t>
  </si>
  <si>
    <t xml:space="preserve">last day to submit retros for FY11 </t>
  </si>
  <si>
    <t>FY12</t>
  </si>
  <si>
    <t>DBEonly 6/29/11</t>
  </si>
  <si>
    <t>*11/16/11</t>
  </si>
  <si>
    <t>*12/16/11</t>
  </si>
  <si>
    <t>**6/01/2012</t>
  </si>
  <si>
    <t>DBEonly06/15/12</t>
  </si>
  <si>
    <t>DBEonly06/29/12</t>
  </si>
  <si>
    <t>last day to submit retros for FY12</t>
  </si>
  <si>
    <t>FY13</t>
  </si>
  <si>
    <t>6/28/12*</t>
  </si>
  <si>
    <t>11/14/12*</t>
  </si>
  <si>
    <t>DBEonly 12/14/12</t>
  </si>
  <si>
    <t>5/31/13*</t>
  </si>
  <si>
    <t>6/14/13**</t>
  </si>
  <si>
    <t>DBEonly 6/28/13</t>
  </si>
  <si>
    <t>DBEonly 7/12/13</t>
  </si>
  <si>
    <t>early check date</t>
  </si>
  <si>
    <t>last day to submit retros for FY13</t>
  </si>
  <si>
    <t>FY15</t>
  </si>
  <si>
    <t xml:space="preserve">   11/15/13</t>
  </si>
  <si>
    <t>*11/27/13</t>
  </si>
  <si>
    <t>*12/24/13</t>
  </si>
  <si>
    <t>**06/13/14</t>
  </si>
  <si>
    <t>DBEonly 6/27/13</t>
  </si>
  <si>
    <t>DBEonly 7/11/13</t>
  </si>
  <si>
    <t>last day to submit retros for FY14</t>
  </si>
  <si>
    <t>FY16</t>
  </si>
  <si>
    <t>DBE only 7/10/15</t>
  </si>
  <si>
    <t>11/24/2015*</t>
  </si>
  <si>
    <t>12/23/2015*</t>
  </si>
  <si>
    <t>**6/10/2016</t>
  </si>
  <si>
    <t>DBE only 6/24/16</t>
  </si>
  <si>
    <t>DBE only 7/8/16</t>
  </si>
  <si>
    <t>last day to submit retros for FY16</t>
  </si>
  <si>
    <t>FY17</t>
  </si>
  <si>
    <t>11/23/2016*</t>
  </si>
  <si>
    <t>**6/9/2017</t>
  </si>
  <si>
    <t>DBE only 6/23/17</t>
  </si>
  <si>
    <t>DBE only 7/7/17</t>
  </si>
  <si>
    <t>last day to submit retros for Fiscal Year</t>
  </si>
  <si>
    <t>FY18</t>
  </si>
  <si>
    <t>11/22/2017*</t>
  </si>
  <si>
    <t>DBE only 12/21/17</t>
  </si>
  <si>
    <t>DBE only 3/16/18</t>
  </si>
  <si>
    <t>**6/8/2018</t>
  </si>
  <si>
    <t>DBE only 6/22/18</t>
  </si>
  <si>
    <t>DBE only 7/6/18</t>
  </si>
  <si>
    <t>FY19</t>
  </si>
  <si>
    <t>*11/19/18</t>
  </si>
  <si>
    <t>DBE only 12/20/18</t>
  </si>
  <si>
    <t>**6/7/2019</t>
  </si>
  <si>
    <t>DBE only 6/21/19</t>
  </si>
  <si>
    <t>2020001 T</t>
  </si>
  <si>
    <t>DBE only 7/5/19</t>
  </si>
  <si>
    <t>2020002 T</t>
  </si>
  <si>
    <r>
      <rPr>
        <b/>
        <sz val="10"/>
        <rFont val="Arial"/>
        <family val="2"/>
        <charset val="1"/>
      </rPr>
      <t>T</t>
    </r>
    <r>
      <rPr>
        <sz val="10"/>
        <rFont val="Arial"/>
        <family val="2"/>
        <charset val="1"/>
      </rPr>
      <t>=Tentatively only 26 pays in FY19 as of  4/25/18.</t>
    </r>
  </si>
  <si>
    <t>* holiday, less processing time</t>
  </si>
  <si>
    <t xml:space="preserve"> * * last day to submit retros for Fiscal Year</t>
  </si>
  <si>
    <t>&gt;NEW&lt;</t>
  </si>
  <si>
    <t>FY20</t>
  </si>
  <si>
    <t>ONLINE</t>
  </si>
  <si>
    <t>Deadlines</t>
  </si>
  <si>
    <t>2020-001</t>
  </si>
  <si>
    <t>DBE only 7/8/19</t>
  </si>
  <si>
    <t>2020-002</t>
  </si>
  <si>
    <t>2020-003</t>
  </si>
  <si>
    <t>2020-004</t>
  </si>
  <si>
    <t>2020-005</t>
  </si>
  <si>
    <t>2020-006</t>
  </si>
  <si>
    <t>2020-007</t>
  </si>
  <si>
    <t>2020-008</t>
  </si>
  <si>
    <t>2020-009</t>
  </si>
  <si>
    <t>2020-010</t>
  </si>
  <si>
    <t>2020-011</t>
  </si>
  <si>
    <t>*11/25/19</t>
  </si>
  <si>
    <t>2020-012</t>
  </si>
  <si>
    <t>2020-013</t>
  </si>
  <si>
    <t>DBE only 12/23/19</t>
  </si>
  <si>
    <t>2020-014</t>
  </si>
  <si>
    <t>2020-015</t>
  </si>
  <si>
    <t>2020-016</t>
  </si>
  <si>
    <t>2020-017</t>
  </si>
  <si>
    <t>2020-018</t>
  </si>
  <si>
    <t>2020-019</t>
  </si>
  <si>
    <t>2020-020</t>
  </si>
  <si>
    <t>2020-021</t>
  </si>
  <si>
    <t>2020-022</t>
  </si>
  <si>
    <t>2020-023</t>
  </si>
  <si>
    <t>2020-024</t>
  </si>
  <si>
    <t>2020-025</t>
  </si>
  <si>
    <t>**6/8/20</t>
  </si>
  <si>
    <t>2020-026</t>
  </si>
  <si>
    <t>DBE only 6/22/20</t>
  </si>
  <si>
    <t>2021-001 T</t>
  </si>
  <si>
    <t>DBE only 7/6/20</t>
  </si>
  <si>
    <t>2021-002 T</t>
  </si>
  <si>
    <r>
      <rPr>
        <b/>
        <sz val="10"/>
        <rFont val="Arial"/>
        <family val="2"/>
        <charset val="1"/>
      </rPr>
      <t>T</t>
    </r>
    <r>
      <rPr>
        <sz val="10"/>
        <rFont val="Arial"/>
        <family val="2"/>
        <charset val="1"/>
      </rPr>
      <t xml:space="preserve">=Tentatively only 26 pays </t>
    </r>
  </si>
  <si>
    <t>&gt;NEW Deadlines&lt;  are needed to accomodate additional Retro review as well as future initatives.</t>
  </si>
  <si>
    <t>FY21</t>
  </si>
  <si>
    <t>2021-001</t>
  </si>
  <si>
    <t>2021-002</t>
  </si>
  <si>
    <t>2021-003</t>
  </si>
  <si>
    <t>2021-004</t>
  </si>
  <si>
    <t>2021-005</t>
  </si>
  <si>
    <t>2021-006</t>
  </si>
  <si>
    <t>2021-007</t>
  </si>
  <si>
    <t>2021-008</t>
  </si>
  <si>
    <t>2021-009</t>
  </si>
  <si>
    <t>2021-010</t>
  </si>
  <si>
    <t>2021-011</t>
  </si>
  <si>
    <t>*11/23/20</t>
  </si>
  <si>
    <t>2021-012</t>
  </si>
  <si>
    <t>2021-013</t>
  </si>
  <si>
    <t>DBE only 12/21/20</t>
  </si>
  <si>
    <t>2021-014</t>
  </si>
  <si>
    <t>2021-015</t>
  </si>
  <si>
    <t>2021-016</t>
  </si>
  <si>
    <t>2021-017</t>
  </si>
  <si>
    <t>2021-018</t>
  </si>
  <si>
    <t>2021-019</t>
  </si>
  <si>
    <t>2021-020</t>
  </si>
  <si>
    <t>2021-021</t>
  </si>
  <si>
    <t>2021-022</t>
  </si>
  <si>
    <t>2021-023</t>
  </si>
  <si>
    <t>2021-024</t>
  </si>
  <si>
    <t>2021-025</t>
  </si>
  <si>
    <t>**6/7/21</t>
  </si>
  <si>
    <t>2021-026</t>
  </si>
  <si>
    <t>DBE only 6/21/21</t>
  </si>
  <si>
    <t>2022-001 T</t>
  </si>
  <si>
    <t>DBE only 7/6/21</t>
  </si>
  <si>
    <t>2022-002 T</t>
  </si>
  <si>
    <t>FY22</t>
  </si>
  <si>
    <t>2022-001</t>
  </si>
  <si>
    <t>2022-002</t>
  </si>
  <si>
    <t>2022-003</t>
  </si>
  <si>
    <t>2022-004</t>
  </si>
  <si>
    <t>2022-005</t>
  </si>
  <si>
    <t>2022-006</t>
  </si>
  <si>
    <t>2022-007</t>
  </si>
  <si>
    <t>2022-008</t>
  </si>
  <si>
    <t>2022-009</t>
  </si>
  <si>
    <t>2022-010</t>
  </si>
  <si>
    <t>2022-011</t>
  </si>
  <si>
    <t>2022-012</t>
  </si>
  <si>
    <t>2022-013</t>
  </si>
  <si>
    <t>DBE only 12/20/21</t>
  </si>
  <si>
    <t>2022-014</t>
  </si>
  <si>
    <t>2022-015</t>
  </si>
  <si>
    <t>*01/18/22</t>
  </si>
  <si>
    <t>2022-016</t>
  </si>
  <si>
    <t>2022-017</t>
  </si>
  <si>
    <t>2022-018</t>
  </si>
  <si>
    <t>2022-019</t>
  </si>
  <si>
    <t>*03/11/22</t>
  </si>
  <si>
    <t>2022-020</t>
  </si>
  <si>
    <t>2022-021</t>
  </si>
  <si>
    <t>2022-022</t>
  </si>
  <si>
    <t>2022-023</t>
  </si>
  <si>
    <t>2022-024</t>
  </si>
  <si>
    <t>2022-025</t>
  </si>
  <si>
    <t>**6/6/22</t>
  </si>
  <si>
    <t>2022-026</t>
  </si>
  <si>
    <t>DBE only 6/21/22</t>
  </si>
  <si>
    <t>2023-001 T</t>
  </si>
  <si>
    <t>DBE only 7/5/22</t>
  </si>
  <si>
    <t>2023-002 T</t>
  </si>
  <si>
    <t>FY23</t>
  </si>
  <si>
    <t>2023-001</t>
  </si>
  <si>
    <t>2023-002</t>
  </si>
  <si>
    <t>2023-003</t>
  </si>
  <si>
    <t>2023-004</t>
  </si>
  <si>
    <t>2023-005</t>
  </si>
  <si>
    <t>2023-006</t>
  </si>
  <si>
    <t>2023-007</t>
  </si>
  <si>
    <t>2023-008</t>
  </si>
  <si>
    <t>2023-009</t>
  </si>
  <si>
    <t>2023-010</t>
  </si>
  <si>
    <t>2023-011</t>
  </si>
  <si>
    <t>2023-012</t>
  </si>
  <si>
    <t>2023-013</t>
  </si>
  <si>
    <t>2023-014</t>
  </si>
  <si>
    <t>2023-015</t>
  </si>
  <si>
    <t>2023-016</t>
  </si>
  <si>
    <t>2023-017</t>
  </si>
  <si>
    <t>2023-018</t>
  </si>
  <si>
    <t>2023-019</t>
  </si>
  <si>
    <t>2023-020</t>
  </si>
  <si>
    <t>2023-021</t>
  </si>
  <si>
    <t>2023-022</t>
  </si>
  <si>
    <t>2023-023</t>
  </si>
  <si>
    <t>2023-024</t>
  </si>
  <si>
    <t>2023-025</t>
  </si>
  <si>
    <t>*6/5/23</t>
  </si>
  <si>
    <t>2023-026</t>
  </si>
  <si>
    <t>DBE only 6/19/23</t>
  </si>
  <si>
    <t>2024-001 T</t>
  </si>
  <si>
    <t>DBE only 7/3/23</t>
  </si>
  <si>
    <t>2024-002 T</t>
  </si>
  <si>
    <t>FY24</t>
  </si>
  <si>
    <t>2024-001</t>
  </si>
  <si>
    <t>2024-002</t>
  </si>
  <si>
    <t>2024-003</t>
  </si>
  <si>
    <t>2024-004</t>
  </si>
  <si>
    <t>2024-005</t>
  </si>
  <si>
    <t>2024-006</t>
  </si>
  <si>
    <t>2024-007</t>
  </si>
  <si>
    <t>2024-008</t>
  </si>
  <si>
    <t>2024-009</t>
  </si>
  <si>
    <t>2024-010</t>
  </si>
  <si>
    <t>2024-011</t>
  </si>
  <si>
    <t>2024-012</t>
  </si>
  <si>
    <t>2024-013</t>
  </si>
  <si>
    <t>2024-014</t>
  </si>
  <si>
    <t>2024-015</t>
  </si>
  <si>
    <t>2024-016</t>
  </si>
  <si>
    <t>2024-017</t>
  </si>
  <si>
    <t>2024-018</t>
  </si>
  <si>
    <t>2024-019</t>
  </si>
  <si>
    <t>2024-020</t>
  </si>
  <si>
    <t>2024-021</t>
  </si>
  <si>
    <t>2024-022</t>
  </si>
  <si>
    <t>2024-023</t>
  </si>
  <si>
    <t>2024-024</t>
  </si>
  <si>
    <t>2024-025</t>
  </si>
  <si>
    <t>2024-026</t>
  </si>
  <si>
    <t>2024-027</t>
  </si>
  <si>
    <t>2025-001</t>
  </si>
  <si>
    <t>FY25</t>
  </si>
  <si>
    <t>DBE Only 12/30/24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</si>
</sst>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mm/dd/yy;@"/>
    <numFmt numFmtId="166" formatCode="0.00_);\(0.00\)"/>
  </numFmts>
  <fonts count="20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  <charset val="1"/>
    </font>
    <font>
      <sz val="12"/>
      <name val="Arial"/>
      <family val="2"/>
    </font>
    <font>
      <sz val="9"/>
      <name val="Arial"/>
      <family val="2"/>
    </font>
    <font>
      <sz val="9"/>
      <name val="Arial"/>
      <family val="2"/>
      <charset val="1"/>
    </font>
    <font>
      <b/>
      <sz val="14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 Narrow"/>
      <family val="2"/>
      <charset val="1"/>
    </font>
    <font>
      <b/>
      <sz val="14"/>
      <name val="Arial Narrow"/>
      <family val="2"/>
      <charset val="1"/>
    </font>
    <font>
      <b/>
      <sz val="12"/>
      <name val="Arial Narrow"/>
      <family val="2"/>
      <charset val="1"/>
    </font>
    <font>
      <b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9CDE5"/>
      </patternFill>
    </fill>
    <fill>
      <patternFill patternType="solid">
        <fgColor rgb="FF000000"/>
        <bgColor rgb="FF003300"/>
      </patternFill>
    </fill>
    <fill>
      <patternFill patternType="solid">
        <fgColor rgb="FFC6D9F1"/>
        <bgColor rgb="FFB9CDE5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B9CDE5"/>
        <bgColor rgb="FFC6D9F1"/>
      </patternFill>
    </fill>
    <fill>
      <patternFill patternType="solid">
        <fgColor rgb="FFD9D9D9"/>
        <bgColor rgb="FFDCE6F2"/>
      </patternFill>
    </fill>
  </fills>
  <borders count="7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0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3" fillId="0" borderId="2" xfId="0" applyFont="1" applyBorder="1"/>
    <xf numFmtId="0" fontId="2" fillId="0" borderId="0" xfId="0" applyFont="1"/>
    <xf numFmtId="0" fontId="3" fillId="0" borderId="0" xfId="0" applyFont="1"/>
    <xf numFmtId="0" fontId="2" fillId="0" borderId="8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0" xfId="0" applyNumberFormat="1" applyFont="1" applyFill="1"/>
    <xf numFmtId="165" fontId="2" fillId="2" borderId="11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65" fontId="2" fillId="2" borderId="0" xfId="0" applyNumberFormat="1" applyFont="1" applyFill="1"/>
    <xf numFmtId="165" fontId="3" fillId="2" borderId="0" xfId="0" applyNumberFormat="1" applyFont="1" applyFill="1"/>
    <xf numFmtId="165" fontId="3" fillId="2" borderId="12" xfId="0" applyNumberFormat="1" applyFont="1" applyFill="1" applyBorder="1"/>
    <xf numFmtId="14" fontId="0" fillId="0" borderId="0" xfId="0" applyNumberFormat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0" xfId="0" applyNumberFormat="1" applyFont="1"/>
    <xf numFmtId="164" fontId="2" fillId="0" borderId="1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2" xfId="0" applyNumberFormat="1" applyFont="1" applyBorder="1"/>
    <xf numFmtId="164" fontId="2" fillId="2" borderId="11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/>
    <xf numFmtId="164" fontId="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/>
    <xf numFmtId="164" fontId="3" fillId="2" borderId="13" xfId="0" applyNumberFormat="1" applyFont="1" applyFill="1" applyBorder="1" applyAlignment="1">
      <alignment horizontal="center"/>
    </xf>
    <xf numFmtId="164" fontId="3" fillId="2" borderId="14" xfId="0" applyNumberFormat="1" applyFont="1" applyFill="1" applyBorder="1"/>
    <xf numFmtId="164" fontId="2" fillId="2" borderId="13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/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5" fontId="2" fillId="0" borderId="26" xfId="0" applyNumberFormat="1" applyFont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2" borderId="13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165" fontId="3" fillId="2" borderId="27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3" fillId="2" borderId="31" xfId="0" applyNumberFormat="1" applyFont="1" applyFill="1" applyBorder="1" applyAlignment="1">
      <alignment horizontal="center"/>
    </xf>
    <xf numFmtId="165" fontId="3" fillId="2" borderId="32" xfId="0" applyNumberFormat="1" applyFont="1" applyFill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/>
    </xf>
    <xf numFmtId="165" fontId="3" fillId="2" borderId="22" xfId="0" applyNumberFormat="1" applyFont="1" applyFill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3" fillId="0" borderId="33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3" fillId="0" borderId="34" xfId="0" applyNumberFormat="1" applyFont="1" applyBorder="1" applyAlignment="1">
      <alignment horizontal="center"/>
    </xf>
    <xf numFmtId="165" fontId="3" fillId="0" borderId="27" xfId="0" applyNumberFormat="1" applyFont="1" applyBorder="1" applyAlignment="1">
      <alignment horizontal="center"/>
    </xf>
    <xf numFmtId="165" fontId="3" fillId="0" borderId="28" xfId="0" applyNumberFormat="1" applyFont="1" applyBorder="1" applyAlignment="1">
      <alignment horizontal="center"/>
    </xf>
    <xf numFmtId="1" fontId="2" fillId="0" borderId="35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65" fontId="3" fillId="2" borderId="9" xfId="0" applyNumberFormat="1" applyFont="1" applyFill="1" applyBorder="1"/>
    <xf numFmtId="165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5" fontId="3" fillId="0" borderId="9" xfId="0" applyNumberFormat="1" applyFont="1" applyBorder="1"/>
    <xf numFmtId="165" fontId="2" fillId="0" borderId="9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3" fillId="3" borderId="9" xfId="0" applyNumberFormat="1" applyFont="1" applyFill="1" applyBorder="1" applyAlignment="1">
      <alignment horizontal="left"/>
    </xf>
    <xf numFmtId="165" fontId="3" fillId="0" borderId="9" xfId="0" applyNumberFormat="1" applyFont="1" applyBorder="1" applyAlignment="1">
      <alignment horizontal="left"/>
    </xf>
    <xf numFmtId="165" fontId="3" fillId="2" borderId="9" xfId="0" applyNumberFormat="1" applyFont="1" applyFill="1" applyBorder="1" applyAlignment="1">
      <alignment horizontal="left"/>
    </xf>
    <xf numFmtId="165" fontId="3" fillId="2" borderId="27" xfId="0" applyNumberFormat="1" applyFont="1" applyFill="1" applyBorder="1"/>
    <xf numFmtId="165" fontId="2" fillId="2" borderId="27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65" fontId="3" fillId="3" borderId="27" xfId="0" applyNumberFormat="1" applyFont="1" applyFill="1" applyBorder="1" applyAlignment="1">
      <alignment horizontal="left"/>
    </xf>
    <xf numFmtId="165" fontId="3" fillId="2" borderId="25" xfId="0" applyNumberFormat="1" applyFont="1" applyFill="1" applyBorder="1"/>
    <xf numFmtId="165" fontId="2" fillId="2" borderId="25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65" fontId="3" fillId="2" borderId="25" xfId="0" applyNumberFormat="1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3" borderId="0" xfId="0" applyFill="1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2" fillId="0" borderId="6" xfId="0" applyNumberFormat="1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left"/>
    </xf>
    <xf numFmtId="165" fontId="6" fillId="0" borderId="8" xfId="0" applyNumberFormat="1" applyFont="1" applyBorder="1"/>
    <xf numFmtId="165" fontId="8" fillId="0" borderId="9" xfId="0" applyNumberFormat="1" applyFont="1" applyBorder="1" applyAlignment="1">
      <alignment horizontal="right"/>
    </xf>
    <xf numFmtId="165" fontId="8" fillId="0" borderId="0" xfId="0" applyNumberFormat="1" applyFont="1"/>
    <xf numFmtId="165" fontId="6" fillId="0" borderId="13" xfId="0" applyNumberFormat="1" applyFont="1" applyBorder="1" applyAlignment="1">
      <alignment horizontal="center"/>
    </xf>
    <xf numFmtId="165" fontId="6" fillId="0" borderId="37" xfId="0" applyNumberFormat="1" applyFont="1" applyBorder="1" applyAlignment="1">
      <alignment horizontal="center"/>
    </xf>
    <xf numFmtId="165" fontId="7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5" fontId="6" fillId="0" borderId="27" xfId="0" applyNumberFormat="1" applyFont="1" applyBorder="1" applyAlignment="1">
      <alignment horizontal="center"/>
    </xf>
    <xf numFmtId="165" fontId="8" fillId="0" borderId="27" xfId="0" applyNumberFormat="1" applyFont="1" applyBorder="1" applyAlignment="1">
      <alignment horizontal="left"/>
    </xf>
    <xf numFmtId="165" fontId="6" fillId="0" borderId="28" xfId="0" applyNumberFormat="1" applyFont="1" applyBorder="1"/>
    <xf numFmtId="165" fontId="7" fillId="0" borderId="25" xfId="0" applyNumberFormat="1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5" fontId="6" fillId="0" borderId="26" xfId="0" applyNumberFormat="1" applyFont="1" applyBorder="1"/>
    <xf numFmtId="165" fontId="8" fillId="0" borderId="0" xfId="0" applyNumberFormat="1" applyFont="1" applyAlignment="1">
      <alignment horizontal="right"/>
    </xf>
    <xf numFmtId="165" fontId="6" fillId="0" borderId="39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right"/>
    </xf>
    <xf numFmtId="0" fontId="2" fillId="0" borderId="19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40" xfId="0" applyNumberFormat="1" applyFont="1" applyBorder="1" applyAlignment="1">
      <alignment horizontal="center"/>
    </xf>
    <xf numFmtId="165" fontId="2" fillId="0" borderId="41" xfId="0" applyNumberFormat="1" applyFont="1" applyBorder="1" applyAlignment="1">
      <alignment horizontal="center"/>
    </xf>
    <xf numFmtId="165" fontId="2" fillId="0" borderId="42" xfId="0" applyNumberFormat="1" applyFont="1" applyBorder="1" applyAlignment="1">
      <alignment horizontal="center"/>
    </xf>
    <xf numFmtId="165" fontId="2" fillId="0" borderId="32" xfId="0" applyNumberFormat="1" applyFont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left"/>
    </xf>
    <xf numFmtId="165" fontId="6" fillId="2" borderId="21" xfId="0" applyNumberFormat="1" applyFont="1" applyFill="1" applyBorder="1"/>
    <xf numFmtId="0" fontId="10" fillId="0" borderId="0" xfId="0" applyFont="1"/>
    <xf numFmtId="165" fontId="6" fillId="0" borderId="6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8" fillId="0" borderId="8" xfId="0" applyNumberFormat="1" applyFont="1" applyBorder="1" applyAlignment="1">
      <alignment horizontal="right"/>
    </xf>
    <xf numFmtId="165" fontId="6" fillId="0" borderId="21" xfId="0" applyNumberFormat="1" applyFont="1" applyBorder="1"/>
    <xf numFmtId="165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5" fontId="8" fillId="2" borderId="8" xfId="0" applyNumberFormat="1" applyFont="1" applyFill="1" applyBorder="1"/>
    <xf numFmtId="165" fontId="8" fillId="0" borderId="8" xfId="0" applyNumberFormat="1" applyFont="1" applyBorder="1"/>
    <xf numFmtId="165" fontId="5" fillId="2" borderId="8" xfId="0" applyNumberFormat="1" applyFont="1" applyFill="1" applyBorder="1"/>
    <xf numFmtId="165" fontId="5" fillId="0" borderId="8" xfId="0" applyNumberFormat="1" applyFont="1" applyBorder="1"/>
    <xf numFmtId="165" fontId="8" fillId="2" borderId="8" xfId="0" applyNumberFormat="1" applyFont="1" applyFill="1" applyBorder="1" applyAlignment="1">
      <alignment horizontal="right"/>
    </xf>
    <xf numFmtId="165" fontId="5" fillId="0" borderId="8" xfId="0" applyNumberFormat="1" applyFont="1" applyBorder="1" applyAlignment="1">
      <alignment horizontal="left"/>
    </xf>
    <xf numFmtId="165" fontId="6" fillId="2" borderId="39" xfId="0" applyNumberFormat="1" applyFont="1" applyFill="1" applyBorder="1" applyAlignment="1">
      <alignment horizontal="center"/>
    </xf>
    <xf numFmtId="165" fontId="6" fillId="2" borderId="27" xfId="0" applyNumberFormat="1" applyFont="1" applyFill="1" applyBorder="1" applyAlignment="1">
      <alignment horizontal="center"/>
    </xf>
    <xf numFmtId="165" fontId="7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165" fontId="5" fillId="2" borderId="28" xfId="0" applyNumberFormat="1" applyFont="1" applyFill="1" applyBorder="1" applyAlignment="1">
      <alignment horizontal="left"/>
    </xf>
    <xf numFmtId="165" fontId="11" fillId="2" borderId="8" xfId="0" applyNumberFormat="1" applyFont="1" applyFill="1" applyBorder="1" applyAlignment="1">
      <alignment horizontal="right"/>
    </xf>
    <xf numFmtId="165" fontId="11" fillId="0" borderId="8" xfId="0" applyNumberFormat="1" applyFont="1" applyBorder="1" applyAlignment="1">
      <alignment horizontal="right"/>
    </xf>
    <xf numFmtId="165" fontId="8" fillId="2" borderId="8" xfId="0" applyNumberFormat="1" applyFont="1" applyFill="1" applyBorder="1" applyAlignment="1">
      <alignment horizontal="left"/>
    </xf>
    <xf numFmtId="165" fontId="6" fillId="0" borderId="21" xfId="0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165" fontId="6" fillId="4" borderId="24" xfId="0" applyNumberFormat="1" applyFont="1" applyFill="1" applyBorder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65" fontId="6" fillId="4" borderId="21" xfId="0" applyNumberFormat="1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3" fillId="4" borderId="9" xfId="0" applyNumberFormat="1" applyFont="1" applyFill="1" applyBorder="1" applyAlignment="1">
      <alignment horizontal="left"/>
    </xf>
    <xf numFmtId="165" fontId="6" fillId="4" borderId="8" xfId="0" applyNumberFormat="1" applyFont="1" applyFill="1" applyBorder="1"/>
    <xf numFmtId="165" fontId="7" fillId="0" borderId="6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5" fontId="3" fillId="0" borderId="9" xfId="0" applyNumberFormat="1" applyFont="1" applyBorder="1" applyAlignment="1">
      <alignment horizontal="right"/>
    </xf>
    <xf numFmtId="165" fontId="7" fillId="4" borderId="6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165" fontId="3" fillId="4" borderId="9" xfId="0" applyNumberFormat="1" applyFont="1" applyFill="1" applyBorder="1"/>
    <xf numFmtId="165" fontId="7" fillId="5" borderId="6" xfId="0" applyNumberFormat="1" applyFont="1" applyFill="1" applyBorder="1" applyAlignment="1">
      <alignment horizontal="center"/>
    </xf>
    <xf numFmtId="165" fontId="3" fillId="4" borderId="9" xfId="0" applyNumberFormat="1" applyFont="1" applyFill="1" applyBorder="1" applyAlignment="1">
      <alignment horizontal="right"/>
    </xf>
    <xf numFmtId="165" fontId="6" fillId="6" borderId="8" xfId="0" applyNumberFormat="1" applyFont="1" applyFill="1" applyBorder="1"/>
    <xf numFmtId="165" fontId="12" fillId="4" borderId="9" xfId="0" applyNumberFormat="1" applyFont="1" applyFill="1" applyBorder="1" applyAlignment="1">
      <alignment horizontal="right"/>
    </xf>
    <xf numFmtId="165" fontId="6" fillId="6" borderId="6" xfId="0" applyNumberFormat="1" applyFont="1" applyFill="1" applyBorder="1" applyAlignment="1">
      <alignment horizontal="center"/>
    </xf>
    <xf numFmtId="165" fontId="6" fillId="6" borderId="24" xfId="0" applyNumberFormat="1" applyFont="1" applyFill="1" applyBorder="1" applyAlignment="1">
      <alignment horizontal="center"/>
    </xf>
    <xf numFmtId="165" fontId="6" fillId="7" borderId="6" xfId="0" applyNumberFormat="1" applyFont="1" applyFill="1" applyBorder="1" applyAlignment="1">
      <alignment horizontal="center"/>
    </xf>
    <xf numFmtId="165" fontId="6" fillId="7" borderId="24" xfId="0" applyNumberFormat="1" applyFont="1" applyFill="1" applyBorder="1" applyAlignment="1">
      <alignment horizontal="center"/>
    </xf>
    <xf numFmtId="165" fontId="0" fillId="4" borderId="9" xfId="0" applyNumberFormat="1" applyFill="1" applyBorder="1" applyAlignment="1">
      <alignment horizontal="right"/>
    </xf>
    <xf numFmtId="165" fontId="6" fillId="0" borderId="44" xfId="0" applyNumberFormat="1" applyFont="1" applyBorder="1" applyAlignment="1">
      <alignment horizontal="center"/>
    </xf>
    <xf numFmtId="165" fontId="7" fillId="0" borderId="39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0" fillId="0" borderId="27" xfId="0" applyNumberFormat="1" applyBorder="1" applyAlignment="1">
      <alignment horizontal="righ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left"/>
    </xf>
    <xf numFmtId="165" fontId="3" fillId="4" borderId="9" xfId="0" applyNumberFormat="1" applyFont="1" applyFill="1" applyBorder="1" applyAlignment="1">
      <alignment horizontal="center" vertical="top"/>
    </xf>
    <xf numFmtId="165" fontId="6" fillId="4" borderId="39" xfId="0" applyNumberFormat="1" applyFont="1" applyFill="1" applyBorder="1" applyAlignment="1">
      <alignment horizontal="center"/>
    </xf>
    <xf numFmtId="165" fontId="6" fillId="4" borderId="27" xfId="0" applyNumberFormat="1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165" fontId="6" fillId="4" borderId="49" xfId="0" applyNumberFormat="1" applyFont="1" applyFill="1" applyBorder="1" applyAlignment="1">
      <alignment horizontal="center"/>
    </xf>
    <xf numFmtId="165" fontId="6" fillId="4" borderId="50" xfId="0" applyNumberFormat="1" applyFont="1" applyFill="1" applyBorder="1" applyAlignment="1">
      <alignment horizontal="center"/>
    </xf>
    <xf numFmtId="165" fontId="7" fillId="4" borderId="51" xfId="0" applyNumberFormat="1" applyFont="1" applyFill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165" fontId="6" fillId="4" borderId="53" xfId="0" applyNumberFormat="1" applyFont="1" applyFill="1" applyBorder="1" applyAlignment="1">
      <alignment horizontal="center"/>
    </xf>
    <xf numFmtId="165" fontId="0" fillId="4" borderId="54" xfId="0" applyNumberFormat="1" applyFill="1" applyBorder="1" applyAlignment="1">
      <alignment horizontal="right"/>
    </xf>
    <xf numFmtId="165" fontId="6" fillId="4" borderId="35" xfId="0" applyNumberFormat="1" applyFont="1" applyFill="1" applyBorder="1"/>
    <xf numFmtId="165" fontId="6" fillId="0" borderId="55" xfId="0" applyNumberFormat="1" applyFont="1" applyBorder="1" applyAlignment="1">
      <alignment horizontal="center"/>
    </xf>
    <xf numFmtId="165" fontId="2" fillId="0" borderId="56" xfId="0" applyNumberFormat="1" applyFont="1" applyBorder="1" applyAlignment="1">
      <alignment horizontal="center"/>
    </xf>
    <xf numFmtId="165" fontId="6" fillId="0" borderId="57" xfId="0" applyNumberFormat="1" applyFont="1" applyBorder="1" applyAlignment="1">
      <alignment horizontal="center"/>
    </xf>
    <xf numFmtId="165" fontId="6" fillId="7" borderId="23" xfId="0" applyNumberFormat="1" applyFont="1" applyFill="1" applyBorder="1"/>
    <xf numFmtId="165" fontId="6" fillId="4" borderId="58" xfId="0" applyNumberFormat="1" applyFont="1" applyFill="1" applyBorder="1" applyAlignment="1">
      <alignment horizontal="center"/>
    </xf>
    <xf numFmtId="165" fontId="2" fillId="4" borderId="51" xfId="0" applyNumberFormat="1" applyFont="1" applyFill="1" applyBorder="1" applyAlignment="1">
      <alignment horizontal="center"/>
    </xf>
    <xf numFmtId="165" fontId="3" fillId="4" borderId="54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13" fillId="4" borderId="52" xfId="0" applyFont="1" applyFill="1" applyBorder="1" applyAlignment="1">
      <alignment horizontal="center"/>
    </xf>
    <xf numFmtId="165" fontId="14" fillId="8" borderId="54" xfId="0" applyNumberFormat="1" applyFont="1" applyFill="1" applyBorder="1" applyAlignment="1">
      <alignment horizontal="center" vertical="top"/>
    </xf>
    <xf numFmtId="165" fontId="14" fillId="4" borderId="54" xfId="0" applyNumberFormat="1" applyFont="1" applyFill="1" applyBorder="1" applyAlignment="1">
      <alignment horizontal="center"/>
    </xf>
    <xf numFmtId="165" fontId="14" fillId="8" borderId="54" xfId="0" applyNumberFormat="1" applyFont="1" applyFill="1" applyBorder="1" applyAlignment="1">
      <alignment horizontal="right"/>
    </xf>
    <xf numFmtId="165" fontId="0" fillId="7" borderId="22" xfId="0" applyNumberFormat="1" applyFill="1" applyBorder="1" applyAlignment="1">
      <alignment horizontal="right"/>
    </xf>
    <xf numFmtId="165" fontId="15" fillId="8" borderId="54" xfId="0" applyNumberFormat="1" applyFont="1" applyFill="1" applyBorder="1" applyAlignment="1">
      <alignment horizontal="right"/>
    </xf>
    <xf numFmtId="165" fontId="6" fillId="0" borderId="60" xfId="0" applyNumberFormat="1" applyFont="1" applyBorder="1" applyAlignment="1">
      <alignment horizontal="center"/>
    </xf>
    <xf numFmtId="165" fontId="6" fillId="0" borderId="29" xfId="0" applyNumberFormat="1" applyFont="1" applyBorder="1" applyAlignment="1">
      <alignment horizontal="center"/>
    </xf>
    <xf numFmtId="165" fontId="2" fillId="0" borderId="61" xfId="0" applyNumberFormat="1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165" fontId="6" fillId="0" borderId="63" xfId="0" applyNumberFormat="1" applyFont="1" applyBorder="1" applyAlignment="1">
      <alignment horizontal="center"/>
    </xf>
    <xf numFmtId="165" fontId="6" fillId="7" borderId="26" xfId="0" applyNumberFormat="1" applyFont="1" applyFill="1" applyBorder="1"/>
    <xf numFmtId="165" fontId="16" fillId="8" borderId="54" xfId="0" applyNumberFormat="1" applyFont="1" applyFill="1" applyBorder="1" applyAlignment="1">
      <alignment horizontal="right"/>
    </xf>
    <xf numFmtId="165" fontId="3" fillId="8" borderId="54" xfId="0" applyNumberFormat="1" applyFont="1" applyFill="1" applyBorder="1" applyAlignment="1">
      <alignment horizontal="center"/>
    </xf>
    <xf numFmtId="165" fontId="16" fillId="8" borderId="54" xfId="0" applyNumberFormat="1" applyFont="1" applyFill="1" applyBorder="1" applyAlignment="1">
      <alignment horizontal="center"/>
    </xf>
    <xf numFmtId="165" fontId="3" fillId="8" borderId="9" xfId="0" applyNumberFormat="1" applyFont="1" applyFill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1" fillId="0" borderId="0" xfId="0" applyFont="1"/>
    <xf numFmtId="0" fontId="17" fillId="5" borderId="43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8" fillId="5" borderId="64" xfId="0" applyFont="1" applyFill="1" applyBorder="1" applyAlignment="1">
      <alignment horizontal="center"/>
    </xf>
    <xf numFmtId="165" fontId="6" fillId="9" borderId="49" xfId="0" applyNumberFormat="1" applyFont="1" applyFill="1" applyBorder="1" applyAlignment="1">
      <alignment horizontal="center"/>
    </xf>
    <xf numFmtId="165" fontId="6" fillId="9" borderId="50" xfId="0" applyNumberFormat="1" applyFont="1" applyFill="1" applyBorder="1" applyAlignment="1">
      <alignment horizontal="center"/>
    </xf>
    <xf numFmtId="165" fontId="7" fillId="9" borderId="51" xfId="0" applyNumberFormat="1" applyFont="1" applyFill="1" applyBorder="1" applyAlignment="1">
      <alignment horizontal="center"/>
    </xf>
    <xf numFmtId="0" fontId="7" fillId="9" borderId="52" xfId="0" applyFont="1" applyFill="1" applyBorder="1" applyAlignment="1">
      <alignment horizontal="center"/>
    </xf>
    <xf numFmtId="165" fontId="6" fillId="9" borderId="53" xfId="0" applyNumberFormat="1" applyFont="1" applyFill="1" applyBorder="1" applyAlignment="1">
      <alignment horizontal="center"/>
    </xf>
    <xf numFmtId="165" fontId="16" fillId="9" borderId="54" xfId="0" applyNumberFormat="1" applyFont="1" applyFill="1" applyBorder="1" applyAlignment="1">
      <alignment horizontal="center"/>
    </xf>
    <xf numFmtId="165" fontId="6" fillId="9" borderId="50" xfId="0" applyNumberFormat="1" applyFont="1" applyFill="1" applyBorder="1"/>
    <xf numFmtId="165" fontId="6" fillId="7" borderId="65" xfId="0" applyNumberFormat="1" applyFont="1" applyFill="1" applyBorder="1"/>
    <xf numFmtId="165" fontId="6" fillId="9" borderId="58" xfId="0" applyNumberFormat="1" applyFont="1" applyFill="1" applyBorder="1" applyAlignment="1">
      <alignment horizontal="center"/>
    </xf>
    <xf numFmtId="165" fontId="2" fillId="9" borderId="51" xfId="0" applyNumberFormat="1" applyFont="1" applyFill="1" applyBorder="1" applyAlignment="1">
      <alignment horizontal="center"/>
    </xf>
    <xf numFmtId="165" fontId="3" fillId="9" borderId="54" xfId="0" applyNumberFormat="1" applyFont="1" applyFill="1" applyBorder="1" applyAlignment="1">
      <alignment horizontal="center"/>
    </xf>
    <xf numFmtId="165" fontId="17" fillId="9" borderId="54" xfId="0" applyNumberFormat="1" applyFont="1" applyFill="1" applyBorder="1" applyAlignment="1">
      <alignment horizontal="center"/>
    </xf>
    <xf numFmtId="165" fontId="6" fillId="9" borderId="35" xfId="0" applyNumberFormat="1" applyFont="1" applyFill="1" applyBorder="1"/>
    <xf numFmtId="165" fontId="3" fillId="9" borderId="9" xfId="0" applyNumberFormat="1" applyFont="1" applyFill="1" applyBorder="1" applyAlignment="1">
      <alignment horizontal="center"/>
    </xf>
    <xf numFmtId="165" fontId="16" fillId="0" borderId="54" xfId="0" applyNumberFormat="1" applyFont="1" applyBorder="1" applyAlignment="1">
      <alignment horizontal="center"/>
    </xf>
    <xf numFmtId="0" fontId="13" fillId="9" borderId="52" xfId="0" applyFont="1" applyFill="1" applyBorder="1" applyAlignment="1">
      <alignment horizontal="center"/>
    </xf>
    <xf numFmtId="165" fontId="3" fillId="0" borderId="66" xfId="0" applyNumberFormat="1" applyFont="1" applyBorder="1" applyAlignment="1">
      <alignment horizontal="center"/>
    </xf>
    <xf numFmtId="165" fontId="0" fillId="5" borderId="0" xfId="0" applyNumberFormat="1" applyFill="1" applyAlignment="1">
      <alignment horizontal="center"/>
    </xf>
    <xf numFmtId="165" fontId="5" fillId="5" borderId="0" xfId="0" applyNumberFormat="1" applyFont="1" applyFill="1" applyAlignment="1">
      <alignment horizontal="left"/>
    </xf>
    <xf numFmtId="0" fontId="0" fillId="5" borderId="0" xfId="0" applyFill="1"/>
    <xf numFmtId="165" fontId="0" fillId="5" borderId="0" xfId="0" applyNumberFormat="1" applyFill="1"/>
    <xf numFmtId="0" fontId="17" fillId="0" borderId="4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165" fontId="6" fillId="8" borderId="49" xfId="0" applyNumberFormat="1" applyFont="1" applyFill="1" applyBorder="1" applyAlignment="1">
      <alignment horizontal="center"/>
    </xf>
    <xf numFmtId="165" fontId="6" fillId="8" borderId="50" xfId="0" applyNumberFormat="1" applyFont="1" applyFill="1" applyBorder="1" applyAlignment="1">
      <alignment horizontal="center"/>
    </xf>
    <xf numFmtId="165" fontId="7" fillId="8" borderId="51" xfId="0" applyNumberFormat="1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/>
    </xf>
    <xf numFmtId="165" fontId="6" fillId="8" borderId="53" xfId="0" applyNumberFormat="1" applyFont="1" applyFill="1" applyBorder="1" applyAlignment="1">
      <alignment horizontal="center"/>
    </xf>
    <xf numFmtId="165" fontId="6" fillId="8" borderId="54" xfId="0" applyNumberFormat="1" applyFont="1" applyFill="1" applyBorder="1"/>
    <xf numFmtId="165" fontId="6" fillId="7" borderId="22" xfId="0" applyNumberFormat="1" applyFont="1" applyFill="1" applyBorder="1"/>
    <xf numFmtId="165" fontId="6" fillId="8" borderId="58" xfId="0" applyNumberFormat="1" applyFont="1" applyFill="1" applyBorder="1" applyAlignment="1">
      <alignment horizontal="center"/>
    </xf>
    <xf numFmtId="165" fontId="2" fillId="8" borderId="51" xfId="0" applyNumberFormat="1" applyFont="1" applyFill="1" applyBorder="1" applyAlignment="1">
      <alignment horizontal="center"/>
    </xf>
    <xf numFmtId="165" fontId="17" fillId="8" borderId="54" xfId="0" applyNumberFormat="1" applyFont="1" applyFill="1" applyBorder="1" applyAlignment="1">
      <alignment horizontal="center"/>
    </xf>
    <xf numFmtId="0" fontId="13" fillId="8" borderId="52" xfId="0" applyFont="1" applyFill="1" applyBorder="1" applyAlignment="1">
      <alignment horizontal="center"/>
    </xf>
    <xf numFmtId="165" fontId="6" fillId="7" borderId="25" xfId="0" applyNumberFormat="1" applyFont="1" applyFill="1" applyBorder="1"/>
    <xf numFmtId="165" fontId="6" fillId="8" borderId="35" xfId="0" applyNumberFormat="1" applyFont="1" applyFill="1" applyBorder="1"/>
    <xf numFmtId="165" fontId="6" fillId="0" borderId="65" xfId="0" applyNumberFormat="1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5" fontId="6" fillId="8" borderId="54" xfId="0" applyNumberFormat="1" applyFont="1" applyFill="1" applyBorder="1" applyAlignment="1">
      <alignment horizontal="center"/>
    </xf>
    <xf numFmtId="165" fontId="3" fillId="0" borderId="54" xfId="0" applyNumberFormat="1" applyFont="1" applyBorder="1" applyAlignment="1">
      <alignment horizontal="center"/>
    </xf>
    <xf numFmtId="165" fontId="6" fillId="0" borderId="67" xfId="0" applyNumberFormat="1" applyFont="1" applyBorder="1" applyAlignment="1">
      <alignment horizontal="center"/>
    </xf>
    <xf numFmtId="165" fontId="6" fillId="0" borderId="68" xfId="0" applyNumberFormat="1" applyFont="1" applyBorder="1" applyAlignment="1">
      <alignment horizontal="center"/>
    </xf>
    <xf numFmtId="165" fontId="2" fillId="0" borderId="69" xfId="0" applyNumberFormat="1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165" fontId="6" fillId="0" borderId="34" xfId="0" applyNumberFormat="1" applyFont="1" applyBorder="1" applyAlignment="1">
      <alignment horizontal="center"/>
    </xf>
    <xf numFmtId="165" fontId="6" fillId="7" borderId="33" xfId="0" applyNumberFormat="1" applyFont="1" applyFill="1" applyBorder="1"/>
    <xf numFmtId="164" fontId="0" fillId="0" borderId="0" xfId="0" applyNumberFormat="1"/>
    <xf numFmtId="165" fontId="7" fillId="0" borderId="68" xfId="0" applyNumberFormat="1" applyFont="1" applyBorder="1" applyAlignment="1">
      <alignment horizontal="center"/>
    </xf>
    <xf numFmtId="165" fontId="19" fillId="8" borderId="5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2" fillId="0" borderId="36" xfId="0" applyFont="1" applyBorder="1" applyAlignment="1">
      <alignment horizontal="center"/>
    </xf>
    <xf numFmtId="165" fontId="5" fillId="0" borderId="0" xfId="0" applyNumberFormat="1" applyFont="1" applyAlignment="1">
      <alignment horizontal="left"/>
    </xf>
    <xf numFmtId="165" fontId="2" fillId="2" borderId="16" xfId="0" applyNumberFormat="1" applyFont="1" applyFill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165" fontId="5" fillId="5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left"/>
    </xf>
    <xf numFmtId="165" fontId="2" fillId="2" borderId="3" xfId="0" applyNumberFormat="1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0" fillId="0" borderId="0" xfId="0" applyNumberFormat="1" applyAlignment="1">
      <alignment horizontal="right"/>
    </xf>
    <xf numFmtId="165" fontId="2" fillId="9" borderId="3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165" fontId="2" fillId="8" borderId="3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17" fillId="0" borderId="4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9CDE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2"/>
  <sheetViews>
    <sheetView zoomScaleNormal="100" workbookViewId="0">
      <selection activeCell="B4" sqref="B4"/>
    </sheetView>
  </sheetViews>
  <sheetFormatPr defaultColWidth="8.796875" defaultRowHeight="13.15" x14ac:dyDescent="0.4"/>
  <cols>
    <col min="2" max="2" width="12.06640625" style="1" customWidth="1"/>
    <col min="3" max="3" width="12.06640625" customWidth="1"/>
    <col min="4" max="4" width="3.33203125" customWidth="1"/>
    <col min="5" max="5" width="15.53125" style="2" customWidth="1"/>
    <col min="6" max="6" width="16.265625" style="3" customWidth="1"/>
    <col min="7" max="7" width="3.53125" customWidth="1"/>
    <col min="8" max="9" width="12.06640625" customWidth="1"/>
    <col min="10" max="10" width="10.59765625" style="3" customWidth="1"/>
  </cols>
  <sheetData>
    <row r="1" spans="2:10" ht="19.5" customHeight="1" x14ac:dyDescent="0.5">
      <c r="B1" s="297" t="s">
        <v>0</v>
      </c>
      <c r="C1" s="297"/>
      <c r="D1" s="4"/>
      <c r="E1" s="5" t="s">
        <v>1</v>
      </c>
      <c r="F1" s="6" t="s">
        <v>2</v>
      </c>
      <c r="G1" s="7"/>
      <c r="H1" s="298" t="s">
        <v>3</v>
      </c>
      <c r="I1" s="298"/>
    </row>
    <row r="2" spans="2:10" ht="19.5" customHeight="1" x14ac:dyDescent="0.5">
      <c r="B2" s="299" t="s">
        <v>4</v>
      </c>
      <c r="C2" s="299"/>
      <c r="D2" s="8"/>
      <c r="E2" s="300" t="s">
        <v>5</v>
      </c>
      <c r="F2" s="300"/>
      <c r="G2" s="9"/>
      <c r="H2" s="301" t="s">
        <v>4</v>
      </c>
      <c r="I2" s="301"/>
    </row>
    <row r="3" spans="2:10" ht="19.5" customHeight="1" x14ac:dyDescent="0.5">
      <c r="B3" s="11" t="s">
        <v>6</v>
      </c>
      <c r="C3" s="12" t="s">
        <v>7</v>
      </c>
      <c r="D3" s="13"/>
      <c r="E3" s="14" t="s">
        <v>8</v>
      </c>
      <c r="F3" s="15" t="s">
        <v>9</v>
      </c>
      <c r="G3" s="13"/>
      <c r="H3" s="16" t="s">
        <v>6</v>
      </c>
      <c r="I3" s="10" t="s">
        <v>7</v>
      </c>
      <c r="J3" s="2"/>
    </row>
    <row r="4" spans="2:10" ht="19.5" customHeight="1" x14ac:dyDescent="0.5">
      <c r="B4" s="17">
        <v>37801</v>
      </c>
      <c r="C4" s="18">
        <v>37814</v>
      </c>
      <c r="D4" s="18"/>
      <c r="E4" s="19">
        <v>37820</v>
      </c>
      <c r="F4" s="20">
        <v>2004001</v>
      </c>
      <c r="G4" s="21"/>
      <c r="H4" s="22">
        <v>37787</v>
      </c>
      <c r="I4" s="23">
        <v>37800</v>
      </c>
      <c r="J4" s="24"/>
    </row>
    <row r="5" spans="2:10" ht="19.5" customHeight="1" x14ac:dyDescent="0.5">
      <c r="B5" s="25">
        <v>37815</v>
      </c>
      <c r="C5" s="26">
        <v>37828</v>
      </c>
      <c r="D5" s="26"/>
      <c r="E5" s="27">
        <v>37834</v>
      </c>
      <c r="F5" s="15">
        <v>2004002</v>
      </c>
      <c r="G5" s="8"/>
      <c r="H5" s="28">
        <v>37801</v>
      </c>
      <c r="I5" s="29">
        <v>37814</v>
      </c>
      <c r="J5" s="1"/>
    </row>
    <row r="6" spans="2:10" ht="19.5" customHeight="1" x14ac:dyDescent="0.5">
      <c r="B6" s="17">
        <v>37829</v>
      </c>
      <c r="C6" s="18">
        <v>37842</v>
      </c>
      <c r="D6" s="18"/>
      <c r="E6" s="30">
        <v>37848</v>
      </c>
      <c r="F6" s="31">
        <v>2004003</v>
      </c>
      <c r="G6" s="32"/>
      <c r="H6" s="33">
        <v>37815</v>
      </c>
      <c r="I6" s="34">
        <v>37828</v>
      </c>
      <c r="J6" s="1"/>
    </row>
    <row r="7" spans="2:10" ht="19.5" customHeight="1" x14ac:dyDescent="0.5">
      <c r="B7" s="25">
        <v>37843</v>
      </c>
      <c r="C7" s="26">
        <v>37856</v>
      </c>
      <c r="D7" s="26"/>
      <c r="E7" s="27">
        <v>37862</v>
      </c>
      <c r="F7" s="15">
        <v>2004004</v>
      </c>
      <c r="G7" s="8"/>
      <c r="H7" s="28">
        <v>37829</v>
      </c>
      <c r="I7" s="29">
        <v>37842</v>
      </c>
      <c r="J7" s="1"/>
    </row>
    <row r="8" spans="2:10" ht="19.5" customHeight="1" x14ac:dyDescent="0.5">
      <c r="B8" s="17">
        <v>37857</v>
      </c>
      <c r="C8" s="18">
        <v>37870</v>
      </c>
      <c r="D8" s="18"/>
      <c r="E8" s="30">
        <v>37876</v>
      </c>
      <c r="F8" s="31">
        <v>2004005</v>
      </c>
      <c r="G8" s="32"/>
      <c r="H8" s="33">
        <v>37843</v>
      </c>
      <c r="I8" s="34">
        <v>37856</v>
      </c>
      <c r="J8" s="1"/>
    </row>
    <row r="9" spans="2:10" ht="19.5" customHeight="1" x14ac:dyDescent="0.5">
      <c r="B9" s="25">
        <v>37871</v>
      </c>
      <c r="C9" s="26">
        <v>37884</v>
      </c>
      <c r="D9" s="26"/>
      <c r="E9" s="27">
        <v>37890</v>
      </c>
      <c r="F9" s="15">
        <v>2004006</v>
      </c>
      <c r="G9" s="8"/>
      <c r="H9" s="28">
        <v>37857</v>
      </c>
      <c r="I9" s="29">
        <v>37870</v>
      </c>
      <c r="J9" s="1"/>
    </row>
    <row r="10" spans="2:10" ht="19.5" customHeight="1" x14ac:dyDescent="0.5">
      <c r="B10" s="17">
        <v>37885</v>
      </c>
      <c r="C10" s="18">
        <v>37898</v>
      </c>
      <c r="D10" s="18"/>
      <c r="E10" s="30">
        <v>37904</v>
      </c>
      <c r="F10" s="31">
        <v>2004007</v>
      </c>
      <c r="G10" s="32"/>
      <c r="H10" s="33">
        <v>37871</v>
      </c>
      <c r="I10" s="34">
        <v>37884</v>
      </c>
      <c r="J10" s="1"/>
    </row>
    <row r="11" spans="2:10" ht="19.5" customHeight="1" x14ac:dyDescent="0.5">
      <c r="B11" s="25">
        <v>37899</v>
      </c>
      <c r="C11" s="26">
        <v>37912</v>
      </c>
      <c r="D11" s="26"/>
      <c r="E11" s="27">
        <v>37918</v>
      </c>
      <c r="F11" s="15">
        <v>2004008</v>
      </c>
      <c r="G11" s="8"/>
      <c r="H11" s="28">
        <v>37885</v>
      </c>
      <c r="I11" s="29">
        <v>37898</v>
      </c>
      <c r="J11" s="1"/>
    </row>
    <row r="12" spans="2:10" ht="19.5" customHeight="1" x14ac:dyDescent="0.5">
      <c r="B12" s="17">
        <v>37913</v>
      </c>
      <c r="C12" s="18">
        <v>37926</v>
      </c>
      <c r="D12" s="18"/>
      <c r="E12" s="30">
        <v>37932</v>
      </c>
      <c r="F12" s="31">
        <v>2004009</v>
      </c>
      <c r="G12" s="32"/>
      <c r="H12" s="33">
        <v>37899</v>
      </c>
      <c r="I12" s="34">
        <v>37912</v>
      </c>
      <c r="J12" s="1"/>
    </row>
    <row r="13" spans="2:10" ht="19.5" customHeight="1" x14ac:dyDescent="0.5">
      <c r="B13" s="25">
        <v>37927</v>
      </c>
      <c r="C13" s="26">
        <v>37940</v>
      </c>
      <c r="D13" s="26"/>
      <c r="E13" s="27">
        <v>37946</v>
      </c>
      <c r="F13" s="15">
        <v>2004010</v>
      </c>
      <c r="G13" s="8"/>
      <c r="H13" s="28">
        <v>37913</v>
      </c>
      <c r="I13" s="29">
        <v>37926</v>
      </c>
      <c r="J13" s="1"/>
    </row>
    <row r="14" spans="2:10" ht="19.5" customHeight="1" x14ac:dyDescent="0.5">
      <c r="B14" s="17">
        <v>37941</v>
      </c>
      <c r="C14" s="18">
        <v>37954</v>
      </c>
      <c r="D14" s="18"/>
      <c r="E14" s="30">
        <v>37960</v>
      </c>
      <c r="F14" s="31">
        <v>2004011</v>
      </c>
      <c r="G14" s="32"/>
      <c r="H14" s="33">
        <v>37927</v>
      </c>
      <c r="I14" s="34">
        <v>37940</v>
      </c>
      <c r="J14" s="1"/>
    </row>
    <row r="15" spans="2:10" ht="19.5" customHeight="1" x14ac:dyDescent="0.5">
      <c r="B15" s="25">
        <v>37955</v>
      </c>
      <c r="C15" s="26">
        <v>37968</v>
      </c>
      <c r="D15" s="26"/>
      <c r="E15" s="27">
        <v>37974</v>
      </c>
      <c r="F15" s="15">
        <v>2004012</v>
      </c>
      <c r="G15" s="8"/>
      <c r="H15" s="28">
        <v>37941</v>
      </c>
      <c r="I15" s="29">
        <v>37954</v>
      </c>
      <c r="J15" s="1"/>
    </row>
    <row r="16" spans="2:10" ht="19.5" customHeight="1" x14ac:dyDescent="0.5">
      <c r="B16" s="17">
        <v>37969</v>
      </c>
      <c r="C16" s="18">
        <v>37982</v>
      </c>
      <c r="D16" s="18"/>
      <c r="E16" s="30">
        <v>37988</v>
      </c>
      <c r="F16" s="31">
        <v>2004013</v>
      </c>
      <c r="G16" s="32"/>
      <c r="H16" s="33">
        <v>37955</v>
      </c>
      <c r="I16" s="34">
        <v>37968</v>
      </c>
      <c r="J16" s="1"/>
    </row>
    <row r="17" spans="2:10" ht="19.5" customHeight="1" x14ac:dyDescent="0.5">
      <c r="B17" s="25">
        <v>37983</v>
      </c>
      <c r="C17" s="26">
        <v>37996</v>
      </c>
      <c r="D17" s="26"/>
      <c r="E17" s="27">
        <v>38002</v>
      </c>
      <c r="F17" s="15">
        <v>2004014</v>
      </c>
      <c r="G17" s="8"/>
      <c r="H17" s="28">
        <v>37969</v>
      </c>
      <c r="I17" s="29">
        <v>37982</v>
      </c>
      <c r="J17" s="1"/>
    </row>
    <row r="18" spans="2:10" ht="19.5" customHeight="1" x14ac:dyDescent="0.5">
      <c r="B18" s="17">
        <v>37997</v>
      </c>
      <c r="C18" s="18">
        <v>38010</v>
      </c>
      <c r="D18" s="18"/>
      <c r="E18" s="30">
        <v>38016</v>
      </c>
      <c r="F18" s="31">
        <v>2004015</v>
      </c>
      <c r="G18" s="32"/>
      <c r="H18" s="33">
        <v>37983</v>
      </c>
      <c r="I18" s="34">
        <v>37996</v>
      </c>
      <c r="J18" s="1"/>
    </row>
    <row r="19" spans="2:10" ht="19.5" customHeight="1" x14ac:dyDescent="0.5">
      <c r="B19" s="25">
        <v>38011</v>
      </c>
      <c r="C19" s="26">
        <v>38024</v>
      </c>
      <c r="D19" s="26"/>
      <c r="E19" s="27">
        <v>38030</v>
      </c>
      <c r="F19" s="15">
        <v>2004016</v>
      </c>
      <c r="G19" s="8"/>
      <c r="H19" s="28">
        <v>37997</v>
      </c>
      <c r="I19" s="29">
        <v>38010</v>
      </c>
      <c r="J19" s="1"/>
    </row>
    <row r="20" spans="2:10" ht="19.5" customHeight="1" x14ac:dyDescent="0.5">
      <c r="B20" s="17">
        <v>38025</v>
      </c>
      <c r="C20" s="18">
        <v>38038</v>
      </c>
      <c r="D20" s="18"/>
      <c r="E20" s="30">
        <v>38044</v>
      </c>
      <c r="F20" s="31">
        <v>2004017</v>
      </c>
      <c r="G20" s="32"/>
      <c r="H20" s="33">
        <v>38011</v>
      </c>
      <c r="I20" s="34">
        <v>38024</v>
      </c>
      <c r="J20" s="1"/>
    </row>
    <row r="21" spans="2:10" ht="19.5" customHeight="1" x14ac:dyDescent="0.5">
      <c r="B21" s="25">
        <v>38039</v>
      </c>
      <c r="C21" s="26">
        <v>38052</v>
      </c>
      <c r="D21" s="26"/>
      <c r="E21" s="27">
        <v>38058</v>
      </c>
      <c r="F21" s="15">
        <v>2004018</v>
      </c>
      <c r="G21" s="8"/>
      <c r="H21" s="28">
        <v>38025</v>
      </c>
      <c r="I21" s="29">
        <v>38038</v>
      </c>
      <c r="J21" s="1"/>
    </row>
    <row r="22" spans="2:10" ht="19.5" customHeight="1" x14ac:dyDescent="0.5">
      <c r="B22" s="17">
        <v>38053</v>
      </c>
      <c r="C22" s="18">
        <v>38066</v>
      </c>
      <c r="D22" s="18"/>
      <c r="E22" s="30">
        <v>38072</v>
      </c>
      <c r="F22" s="31">
        <v>2004019</v>
      </c>
      <c r="G22" s="32"/>
      <c r="H22" s="33">
        <v>38039</v>
      </c>
      <c r="I22" s="34">
        <v>38052</v>
      </c>
      <c r="J22" s="1"/>
    </row>
    <row r="23" spans="2:10" ht="19.5" customHeight="1" x14ac:dyDescent="0.5">
      <c r="B23" s="25">
        <v>38067</v>
      </c>
      <c r="C23" s="26">
        <v>38080</v>
      </c>
      <c r="D23" s="26"/>
      <c r="E23" s="27">
        <v>38086</v>
      </c>
      <c r="F23" s="15">
        <v>2004020</v>
      </c>
      <c r="G23" s="8"/>
      <c r="H23" s="28">
        <v>38053</v>
      </c>
      <c r="I23" s="29">
        <v>38066</v>
      </c>
      <c r="J23" s="1"/>
    </row>
    <row r="24" spans="2:10" ht="19.5" customHeight="1" x14ac:dyDescent="0.5">
      <c r="B24" s="17">
        <v>37350</v>
      </c>
      <c r="C24" s="18">
        <v>38094</v>
      </c>
      <c r="D24" s="18"/>
      <c r="E24" s="30">
        <v>38100</v>
      </c>
      <c r="F24" s="31">
        <v>2004021</v>
      </c>
      <c r="G24" s="32"/>
      <c r="H24" s="33">
        <v>38067</v>
      </c>
      <c r="I24" s="34">
        <v>38080</v>
      </c>
      <c r="J24" s="1"/>
    </row>
    <row r="25" spans="2:10" ht="19.5" customHeight="1" x14ac:dyDescent="0.5">
      <c r="B25" s="25">
        <v>38095</v>
      </c>
      <c r="C25" s="26">
        <v>38108</v>
      </c>
      <c r="D25" s="26"/>
      <c r="E25" s="27">
        <v>38114</v>
      </c>
      <c r="F25" s="15">
        <v>2004022</v>
      </c>
      <c r="G25" s="8"/>
      <c r="H25" s="28">
        <v>37350</v>
      </c>
      <c r="I25" s="29">
        <v>38094</v>
      </c>
      <c r="J25" s="1"/>
    </row>
    <row r="26" spans="2:10" ht="19.5" customHeight="1" x14ac:dyDescent="0.5">
      <c r="B26" s="17">
        <v>38109</v>
      </c>
      <c r="C26" s="18">
        <v>38122</v>
      </c>
      <c r="D26" s="18"/>
      <c r="E26" s="30">
        <v>38128</v>
      </c>
      <c r="F26" s="31">
        <v>2004023</v>
      </c>
      <c r="G26" s="32"/>
      <c r="H26" s="33">
        <v>38095</v>
      </c>
      <c r="I26" s="34">
        <v>38108</v>
      </c>
      <c r="J26" s="1"/>
    </row>
    <row r="27" spans="2:10" ht="19.5" customHeight="1" x14ac:dyDescent="0.5">
      <c r="B27" s="25">
        <v>38123</v>
      </c>
      <c r="C27" s="26">
        <v>38136</v>
      </c>
      <c r="D27" s="26"/>
      <c r="E27" s="27">
        <v>38142</v>
      </c>
      <c r="F27" s="15">
        <v>2004024</v>
      </c>
      <c r="G27" s="8"/>
      <c r="H27" s="28">
        <v>38109</v>
      </c>
      <c r="I27" s="29">
        <v>38122</v>
      </c>
      <c r="J27" s="1"/>
    </row>
    <row r="28" spans="2:10" ht="19.5" customHeight="1" x14ac:dyDescent="0.5">
      <c r="B28" s="17">
        <v>38137</v>
      </c>
      <c r="C28" s="18">
        <v>38150</v>
      </c>
      <c r="D28" s="18"/>
      <c r="E28" s="30">
        <v>38156</v>
      </c>
      <c r="F28" s="31">
        <v>2004025</v>
      </c>
      <c r="G28" s="32"/>
      <c r="H28" s="33">
        <v>38123</v>
      </c>
      <c r="I28" s="34">
        <v>38136</v>
      </c>
      <c r="J28" s="1"/>
    </row>
    <row r="29" spans="2:10" ht="19.5" customHeight="1" x14ac:dyDescent="0.5">
      <c r="B29" s="25">
        <v>38151</v>
      </c>
      <c r="C29" s="26">
        <v>38164</v>
      </c>
      <c r="D29" s="26"/>
      <c r="E29" s="27">
        <v>38170</v>
      </c>
      <c r="F29" s="15">
        <v>2004026</v>
      </c>
      <c r="G29" s="8"/>
      <c r="H29" s="28">
        <v>38137</v>
      </c>
      <c r="I29" s="29">
        <v>38150</v>
      </c>
      <c r="J29" s="1"/>
    </row>
    <row r="30" spans="2:10" ht="19.5" customHeight="1" x14ac:dyDescent="0.5">
      <c r="B30" s="35">
        <v>38165</v>
      </c>
      <c r="C30" s="36">
        <v>38178</v>
      </c>
      <c r="D30" s="36"/>
      <c r="E30" s="37">
        <v>38184</v>
      </c>
      <c r="F30" s="38">
        <v>2005001</v>
      </c>
      <c r="G30" s="39"/>
      <c r="H30" s="40">
        <v>38151</v>
      </c>
      <c r="I30" s="41">
        <v>38164</v>
      </c>
      <c r="J30" s="1"/>
    </row>
    <row r="31" spans="2:10" ht="19.5" customHeight="1" x14ac:dyDescent="0.4"/>
    <row r="32" spans="2:10" ht="19.5" customHeight="1" x14ac:dyDescent="0.4"/>
  </sheetData>
  <mergeCells count="5">
    <mergeCell ref="B1:C1"/>
    <mergeCell ref="H1:I1"/>
    <mergeCell ref="B2:C2"/>
    <mergeCell ref="E2:F2"/>
    <mergeCell ref="H2:I2"/>
  </mergeCells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zoomScaleNormal="100" workbookViewId="0"/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2.73046875" customWidth="1"/>
    <col min="4" max="4" width="12.265625" customWidth="1"/>
    <col min="5" max="6" width="12.06640625" style="109" customWidth="1"/>
    <col min="7" max="7" width="14.53125" customWidth="1"/>
    <col min="8" max="8" width="13" style="109" customWidth="1"/>
  </cols>
  <sheetData>
    <row r="1" spans="1:11" ht="17.649999999999999" x14ac:dyDescent="0.5">
      <c r="A1" s="314" t="s">
        <v>0</v>
      </c>
      <c r="B1" s="314"/>
      <c r="C1" s="315" t="s">
        <v>47</v>
      </c>
      <c r="D1" s="315" t="s">
        <v>2</v>
      </c>
      <c r="E1" s="316" t="s">
        <v>3</v>
      </c>
      <c r="F1" s="316"/>
      <c r="G1" s="174" t="s">
        <v>10</v>
      </c>
      <c r="H1" s="137" t="s">
        <v>11</v>
      </c>
    </row>
    <row r="2" spans="1:11" ht="17.649999999999999" x14ac:dyDescent="0.5">
      <c r="A2" s="317" t="s">
        <v>4</v>
      </c>
      <c r="B2" s="317"/>
      <c r="C2" s="300" t="s">
        <v>74</v>
      </c>
      <c r="D2" s="300"/>
      <c r="E2" s="318" t="s">
        <v>4</v>
      </c>
      <c r="F2" s="318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14" t="s">
        <v>15</v>
      </c>
      <c r="D3" s="15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176">
        <v>41077</v>
      </c>
      <c r="B4" s="177">
        <v>41090</v>
      </c>
      <c r="C4" s="178">
        <v>40730</v>
      </c>
      <c r="D4" s="179">
        <v>2012027</v>
      </c>
      <c r="E4" s="180">
        <v>41063</v>
      </c>
      <c r="F4" s="181">
        <v>41076</v>
      </c>
      <c r="G4" s="182" t="s">
        <v>75</v>
      </c>
      <c r="H4" s="183">
        <v>41099</v>
      </c>
      <c r="K4" s="150"/>
    </row>
    <row r="5" spans="1:11" ht="17.649999999999999" x14ac:dyDescent="0.5">
      <c r="A5" s="151">
        <v>41091</v>
      </c>
      <c r="B5" s="173">
        <v>41104</v>
      </c>
      <c r="C5" s="184">
        <v>41110</v>
      </c>
      <c r="D5" s="185">
        <v>2013001</v>
      </c>
      <c r="E5" s="172">
        <v>41077</v>
      </c>
      <c r="F5" s="117">
        <v>41090</v>
      </c>
      <c r="G5" s="186">
        <v>41103</v>
      </c>
      <c r="H5" s="119">
        <v>41113</v>
      </c>
    </row>
    <row r="6" spans="1:11" ht="17.649999999999999" x14ac:dyDescent="0.5">
      <c r="A6" s="176">
        <v>41105</v>
      </c>
      <c r="B6" s="177">
        <v>41118</v>
      </c>
      <c r="C6" s="187">
        <v>41124</v>
      </c>
      <c r="D6" s="188">
        <v>2013002</v>
      </c>
      <c r="E6" s="180">
        <v>41091</v>
      </c>
      <c r="F6" s="181">
        <v>41104</v>
      </c>
      <c r="G6" s="189">
        <v>41117</v>
      </c>
      <c r="H6" s="183">
        <v>41127</v>
      </c>
    </row>
    <row r="7" spans="1:11" ht="17.649999999999999" x14ac:dyDescent="0.5">
      <c r="A7" s="151">
        <v>41119</v>
      </c>
      <c r="B7" s="173">
        <v>41132</v>
      </c>
      <c r="C7" s="184">
        <v>41138</v>
      </c>
      <c r="D7" s="185">
        <v>2013003</v>
      </c>
      <c r="E7" s="172">
        <v>41105</v>
      </c>
      <c r="F7" s="117">
        <v>41118</v>
      </c>
      <c r="G7" s="91">
        <v>41131</v>
      </c>
      <c r="H7" s="119">
        <v>41141</v>
      </c>
    </row>
    <row r="8" spans="1:11" ht="17.649999999999999" x14ac:dyDescent="0.5">
      <c r="A8" s="176">
        <v>41133</v>
      </c>
      <c r="B8" s="177">
        <v>41146</v>
      </c>
      <c r="C8" s="190">
        <v>41151</v>
      </c>
      <c r="D8" s="188">
        <v>2013004</v>
      </c>
      <c r="E8" s="180">
        <v>41119</v>
      </c>
      <c r="F8" s="181">
        <v>41132</v>
      </c>
      <c r="G8" s="191">
        <v>41145</v>
      </c>
      <c r="H8" s="192">
        <v>41156</v>
      </c>
    </row>
    <row r="9" spans="1:11" ht="17.649999999999999" x14ac:dyDescent="0.5">
      <c r="A9" s="151">
        <v>41147</v>
      </c>
      <c r="B9" s="173">
        <v>41160</v>
      </c>
      <c r="C9" s="184">
        <v>41166</v>
      </c>
      <c r="D9" s="185">
        <v>2013005</v>
      </c>
      <c r="E9" s="172">
        <v>41133</v>
      </c>
      <c r="F9" s="117">
        <v>41146</v>
      </c>
      <c r="G9" s="91">
        <v>41159</v>
      </c>
      <c r="H9" s="119">
        <v>41169</v>
      </c>
    </row>
    <row r="10" spans="1:11" ht="17.649999999999999" x14ac:dyDescent="0.5">
      <c r="A10" s="176">
        <v>41161</v>
      </c>
      <c r="B10" s="177">
        <v>41174</v>
      </c>
      <c r="C10" s="187">
        <v>41180</v>
      </c>
      <c r="D10" s="188">
        <v>2013006</v>
      </c>
      <c r="E10" s="180">
        <v>41147</v>
      </c>
      <c r="F10" s="181">
        <v>41160</v>
      </c>
      <c r="G10" s="189">
        <v>41173</v>
      </c>
      <c r="H10" s="183">
        <v>41183</v>
      </c>
    </row>
    <row r="11" spans="1:11" ht="17.649999999999999" x14ac:dyDescent="0.5">
      <c r="A11" s="151">
        <v>41175</v>
      </c>
      <c r="B11" s="173">
        <v>41188</v>
      </c>
      <c r="C11" s="184">
        <v>41194</v>
      </c>
      <c r="D11" s="185">
        <v>2013007</v>
      </c>
      <c r="E11" s="172">
        <v>41161</v>
      </c>
      <c r="F11" s="117">
        <v>41174</v>
      </c>
      <c r="G11" s="91">
        <v>41187</v>
      </c>
      <c r="H11" s="119">
        <v>41197</v>
      </c>
    </row>
    <row r="12" spans="1:11" ht="17.649999999999999" x14ac:dyDescent="0.5">
      <c r="A12" s="176">
        <v>41189</v>
      </c>
      <c r="B12" s="177">
        <v>41202</v>
      </c>
      <c r="C12" s="187">
        <v>41208</v>
      </c>
      <c r="D12" s="188">
        <v>2013008</v>
      </c>
      <c r="E12" s="180">
        <v>41175</v>
      </c>
      <c r="F12" s="181">
        <v>41188</v>
      </c>
      <c r="G12" s="189">
        <v>41201</v>
      </c>
      <c r="H12" s="183">
        <v>41211</v>
      </c>
    </row>
    <row r="13" spans="1:11" ht="17.649999999999999" x14ac:dyDescent="0.5">
      <c r="A13" s="151">
        <v>41203</v>
      </c>
      <c r="B13" s="173">
        <v>41216</v>
      </c>
      <c r="C13" s="184">
        <v>41222</v>
      </c>
      <c r="D13" s="185">
        <v>2013009</v>
      </c>
      <c r="E13" s="172">
        <v>41189</v>
      </c>
      <c r="F13" s="117">
        <v>41202</v>
      </c>
      <c r="G13" s="91">
        <v>41215</v>
      </c>
      <c r="H13" s="119">
        <v>41225</v>
      </c>
    </row>
    <row r="14" spans="1:11" ht="17.649999999999999" x14ac:dyDescent="0.5">
      <c r="A14" s="176">
        <v>41217</v>
      </c>
      <c r="B14" s="177">
        <v>41230</v>
      </c>
      <c r="C14" s="190">
        <v>41233</v>
      </c>
      <c r="D14" s="188">
        <v>2013010</v>
      </c>
      <c r="E14" s="180">
        <v>41203</v>
      </c>
      <c r="F14" s="181">
        <v>41216</v>
      </c>
      <c r="G14" s="182" t="s">
        <v>76</v>
      </c>
      <c r="H14" s="192">
        <v>41240</v>
      </c>
    </row>
    <row r="15" spans="1:11" ht="17.649999999999999" x14ac:dyDescent="0.5">
      <c r="A15" s="151">
        <v>41231</v>
      </c>
      <c r="B15" s="173">
        <v>41244</v>
      </c>
      <c r="C15" s="184">
        <v>41250</v>
      </c>
      <c r="D15" s="185">
        <v>2013011</v>
      </c>
      <c r="E15" s="172">
        <v>41217</v>
      </c>
      <c r="F15" s="117">
        <v>41230</v>
      </c>
      <c r="G15" s="91">
        <v>41243</v>
      </c>
      <c r="H15" s="119">
        <v>41253</v>
      </c>
    </row>
    <row r="16" spans="1:11" ht="17.649999999999999" x14ac:dyDescent="0.5">
      <c r="A16" s="176">
        <v>41245</v>
      </c>
      <c r="B16" s="177">
        <v>41258</v>
      </c>
      <c r="C16" s="187">
        <v>41264</v>
      </c>
      <c r="D16" s="188">
        <v>2013012</v>
      </c>
      <c r="E16" s="180">
        <v>41231</v>
      </c>
      <c r="F16" s="181">
        <v>41244</v>
      </c>
      <c r="G16" s="193" t="s">
        <v>77</v>
      </c>
      <c r="H16" s="183">
        <v>41276</v>
      </c>
    </row>
    <row r="17" spans="1:8" ht="17.649999999999999" x14ac:dyDescent="0.5">
      <c r="A17" s="151">
        <v>41259</v>
      </c>
      <c r="B17" s="173">
        <v>41272</v>
      </c>
      <c r="C17" s="184">
        <v>41278</v>
      </c>
      <c r="D17" s="185">
        <v>2013013</v>
      </c>
      <c r="E17" s="172">
        <v>41245</v>
      </c>
      <c r="F17" s="117">
        <v>41258</v>
      </c>
      <c r="G17" s="91">
        <v>41276</v>
      </c>
      <c r="H17" s="192">
        <v>41281</v>
      </c>
    </row>
    <row r="18" spans="1:8" ht="17.649999999999999" x14ac:dyDescent="0.5">
      <c r="A18" s="176">
        <v>41273</v>
      </c>
      <c r="B18" s="177">
        <v>41286</v>
      </c>
      <c r="C18" s="187">
        <v>41295</v>
      </c>
      <c r="D18" s="188">
        <v>2013014</v>
      </c>
      <c r="E18" s="180">
        <v>41259</v>
      </c>
      <c r="F18" s="181">
        <v>41272</v>
      </c>
      <c r="G18" s="189">
        <v>41285</v>
      </c>
      <c r="H18" s="183">
        <v>41296</v>
      </c>
    </row>
    <row r="19" spans="1:8" ht="17.649999999999999" x14ac:dyDescent="0.5">
      <c r="A19" s="151">
        <v>41287</v>
      </c>
      <c r="B19" s="173">
        <v>41300</v>
      </c>
      <c r="C19" s="184">
        <v>41306</v>
      </c>
      <c r="D19" s="185">
        <v>2013015</v>
      </c>
      <c r="E19" s="172">
        <v>41273</v>
      </c>
      <c r="F19" s="117">
        <v>41286</v>
      </c>
      <c r="G19" s="91">
        <v>41299</v>
      </c>
      <c r="H19" s="119">
        <v>41309</v>
      </c>
    </row>
    <row r="20" spans="1:8" ht="17.649999999999999" x14ac:dyDescent="0.5">
      <c r="A20" s="176">
        <v>41301</v>
      </c>
      <c r="B20" s="177">
        <v>41314</v>
      </c>
      <c r="C20" s="187">
        <v>41320</v>
      </c>
      <c r="D20" s="188">
        <v>2013016</v>
      </c>
      <c r="E20" s="180">
        <v>41287</v>
      </c>
      <c r="F20" s="181">
        <v>41300</v>
      </c>
      <c r="G20" s="189">
        <v>41313</v>
      </c>
      <c r="H20" s="183">
        <v>41323</v>
      </c>
    </row>
    <row r="21" spans="1:8" ht="17.649999999999999" x14ac:dyDescent="0.5">
      <c r="A21" s="151">
        <v>41315</v>
      </c>
      <c r="B21" s="173">
        <v>41328</v>
      </c>
      <c r="C21" s="184">
        <v>41334</v>
      </c>
      <c r="D21" s="185">
        <v>2013017</v>
      </c>
      <c r="E21" s="172">
        <v>41301</v>
      </c>
      <c r="F21" s="117">
        <v>41314</v>
      </c>
      <c r="G21" s="91">
        <v>41327</v>
      </c>
      <c r="H21" s="119">
        <v>41337</v>
      </c>
    </row>
    <row r="22" spans="1:8" ht="17.649999999999999" x14ac:dyDescent="0.5">
      <c r="A22" s="176">
        <v>41329</v>
      </c>
      <c r="B22" s="177">
        <v>41342</v>
      </c>
      <c r="C22" s="187">
        <v>41348</v>
      </c>
      <c r="D22" s="188">
        <v>2013018</v>
      </c>
      <c r="E22" s="180">
        <v>41315</v>
      </c>
      <c r="F22" s="181">
        <v>41328</v>
      </c>
      <c r="G22" s="189">
        <v>41341</v>
      </c>
      <c r="H22" s="183">
        <v>40988</v>
      </c>
    </row>
    <row r="23" spans="1:8" ht="17.649999999999999" x14ac:dyDescent="0.5">
      <c r="A23" s="151">
        <v>41343</v>
      </c>
      <c r="B23" s="173">
        <v>41356</v>
      </c>
      <c r="C23" s="184">
        <v>41362</v>
      </c>
      <c r="D23" s="185">
        <v>2013019</v>
      </c>
      <c r="E23" s="172">
        <v>41329</v>
      </c>
      <c r="F23" s="117">
        <v>41342</v>
      </c>
      <c r="G23" s="91">
        <v>41355</v>
      </c>
      <c r="H23" s="119">
        <v>41365</v>
      </c>
    </row>
    <row r="24" spans="1:8" ht="17.649999999999999" x14ac:dyDescent="0.5">
      <c r="A24" s="176">
        <v>41357</v>
      </c>
      <c r="B24" s="177">
        <v>41370</v>
      </c>
      <c r="C24" s="187">
        <v>41376</v>
      </c>
      <c r="D24" s="188">
        <v>2013020</v>
      </c>
      <c r="E24" s="194">
        <v>41343</v>
      </c>
      <c r="F24" s="195">
        <v>41356</v>
      </c>
      <c r="G24" s="189">
        <v>41369</v>
      </c>
      <c r="H24" s="183">
        <v>41379</v>
      </c>
    </row>
    <row r="25" spans="1:8" ht="17.649999999999999" x14ac:dyDescent="0.5">
      <c r="A25" s="151">
        <v>41371</v>
      </c>
      <c r="B25" s="173">
        <v>41384</v>
      </c>
      <c r="C25" s="184">
        <v>41390</v>
      </c>
      <c r="D25" s="185">
        <v>2013021</v>
      </c>
      <c r="E25" s="196">
        <v>41357</v>
      </c>
      <c r="F25" s="197">
        <v>41370</v>
      </c>
      <c r="G25" s="91">
        <v>41383</v>
      </c>
      <c r="H25" s="119">
        <v>41393</v>
      </c>
    </row>
    <row r="26" spans="1:8" ht="17.649999999999999" x14ac:dyDescent="0.5">
      <c r="A26" s="176">
        <v>41385</v>
      </c>
      <c r="B26" s="177">
        <v>41398</v>
      </c>
      <c r="C26" s="187">
        <v>41404</v>
      </c>
      <c r="D26" s="188">
        <v>2013022</v>
      </c>
      <c r="E26" s="194">
        <v>41371</v>
      </c>
      <c r="F26" s="195">
        <v>41384</v>
      </c>
      <c r="G26" s="189">
        <v>41397</v>
      </c>
      <c r="H26" s="183">
        <v>41407</v>
      </c>
    </row>
    <row r="27" spans="1:8" ht="17.649999999999999" x14ac:dyDescent="0.5">
      <c r="A27" s="151">
        <v>41399</v>
      </c>
      <c r="B27" s="173">
        <v>41412</v>
      </c>
      <c r="C27" s="190">
        <v>41417</v>
      </c>
      <c r="D27" s="185">
        <v>2013023</v>
      </c>
      <c r="E27" s="196">
        <v>41385</v>
      </c>
      <c r="F27" s="197">
        <v>41398</v>
      </c>
      <c r="G27" s="91">
        <v>41411</v>
      </c>
      <c r="H27" s="192">
        <v>41452</v>
      </c>
    </row>
    <row r="28" spans="1:8" ht="17.649999999999999" x14ac:dyDescent="0.5">
      <c r="A28" s="176">
        <v>41413</v>
      </c>
      <c r="B28" s="177">
        <v>41426</v>
      </c>
      <c r="C28" s="187">
        <v>41432</v>
      </c>
      <c r="D28" s="188">
        <v>2013024</v>
      </c>
      <c r="E28" s="194">
        <v>41399</v>
      </c>
      <c r="F28" s="195">
        <v>41412</v>
      </c>
      <c r="G28" s="182" t="s">
        <v>78</v>
      </c>
      <c r="H28" s="183">
        <v>41435</v>
      </c>
    </row>
    <row r="29" spans="1:8" ht="17.649999999999999" x14ac:dyDescent="0.5">
      <c r="A29" s="151">
        <v>41427</v>
      </c>
      <c r="B29" s="173">
        <v>41440</v>
      </c>
      <c r="C29" s="184">
        <v>41446</v>
      </c>
      <c r="D29" s="185">
        <v>2013025</v>
      </c>
      <c r="E29" s="196">
        <v>41413</v>
      </c>
      <c r="F29" s="197">
        <v>41426</v>
      </c>
      <c r="G29" s="95" t="s">
        <v>79</v>
      </c>
      <c r="H29" s="119">
        <v>41449</v>
      </c>
    </row>
    <row r="30" spans="1:8" ht="17.649999999999999" x14ac:dyDescent="0.5">
      <c r="A30" s="176">
        <v>41441</v>
      </c>
      <c r="B30" s="177">
        <v>41454</v>
      </c>
      <c r="C30" s="187">
        <v>41460</v>
      </c>
      <c r="D30" s="188">
        <v>2013026</v>
      </c>
      <c r="E30" s="194">
        <v>41427</v>
      </c>
      <c r="F30" s="195">
        <v>41440</v>
      </c>
      <c r="G30" s="198" t="s">
        <v>80</v>
      </c>
      <c r="H30" s="192">
        <v>41463</v>
      </c>
    </row>
    <row r="31" spans="1:8" ht="17.649999999999999" x14ac:dyDescent="0.5">
      <c r="A31" s="134">
        <v>41455</v>
      </c>
      <c r="B31" s="199">
        <v>41461</v>
      </c>
      <c r="C31" s="200">
        <v>41474</v>
      </c>
      <c r="D31" s="201">
        <v>2014001</v>
      </c>
      <c r="E31" s="196">
        <v>41441</v>
      </c>
      <c r="F31" s="197">
        <v>41454</v>
      </c>
      <c r="G31" s="202" t="s">
        <v>81</v>
      </c>
      <c r="H31" s="128">
        <v>41477</v>
      </c>
    </row>
    <row r="32" spans="1:8" ht="13.15" x14ac:dyDescent="0.4">
      <c r="A32" s="203"/>
      <c r="B32" s="204"/>
      <c r="G32" s="93"/>
    </row>
    <row r="33" spans="1:7" x14ac:dyDescent="0.35">
      <c r="A33" s="135" t="s">
        <v>33</v>
      </c>
      <c r="B33" s="308" t="s">
        <v>44</v>
      </c>
      <c r="C33" s="308"/>
      <c r="D33" s="308"/>
      <c r="E33" s="312" t="s">
        <v>82</v>
      </c>
      <c r="F33" s="312"/>
      <c r="G33" s="93"/>
    </row>
    <row r="34" spans="1:7" x14ac:dyDescent="0.35">
      <c r="A34" s="135" t="s">
        <v>45</v>
      </c>
      <c r="B34" s="313" t="s">
        <v>83</v>
      </c>
      <c r="C34" s="313"/>
      <c r="D34" s="313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zoomScaleNormal="100" workbookViewId="0">
      <selection activeCell="A4" sqref="A4"/>
    </sheetView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2.73046875" customWidth="1"/>
    <col min="4" max="4" width="12.265625" customWidth="1"/>
    <col min="5" max="6" width="12.06640625" style="109" customWidth="1"/>
    <col min="7" max="7" width="14.53125" customWidth="1"/>
    <col min="8" max="8" width="13" style="109" customWidth="1"/>
  </cols>
  <sheetData>
    <row r="1" spans="1:11" ht="17.649999999999999" x14ac:dyDescent="0.5">
      <c r="A1" s="314" t="s">
        <v>0</v>
      </c>
      <c r="B1" s="314"/>
      <c r="C1" s="315" t="s">
        <v>47</v>
      </c>
      <c r="D1" s="315" t="s">
        <v>2</v>
      </c>
      <c r="E1" s="316" t="s">
        <v>3</v>
      </c>
      <c r="F1" s="316"/>
      <c r="G1" s="174" t="s">
        <v>10</v>
      </c>
      <c r="H1" s="137" t="s">
        <v>11</v>
      </c>
    </row>
    <row r="2" spans="1:11" ht="17.649999999999999" x14ac:dyDescent="0.5">
      <c r="A2" s="317" t="s">
        <v>4</v>
      </c>
      <c r="B2" s="317"/>
      <c r="C2" s="300" t="s">
        <v>84</v>
      </c>
      <c r="D2" s="300"/>
      <c r="E2" s="318" t="s">
        <v>4</v>
      </c>
      <c r="F2" s="318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14" t="s">
        <v>15</v>
      </c>
      <c r="D3" s="15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176">
        <v>41441</v>
      </c>
      <c r="B4" s="177">
        <v>41454</v>
      </c>
      <c r="C4" s="187">
        <v>41460</v>
      </c>
      <c r="D4" s="188">
        <v>2014026</v>
      </c>
      <c r="E4" s="194">
        <v>41427</v>
      </c>
      <c r="F4" s="195">
        <v>41440</v>
      </c>
      <c r="G4" s="198" t="s">
        <v>80</v>
      </c>
      <c r="H4" s="192">
        <v>41463</v>
      </c>
      <c r="K4" s="150"/>
    </row>
    <row r="5" spans="1:11" ht="17.649999999999999" x14ac:dyDescent="0.5">
      <c r="A5" s="134">
        <v>41455</v>
      </c>
      <c r="B5" s="199">
        <v>41468</v>
      </c>
      <c r="C5" s="200">
        <v>41474</v>
      </c>
      <c r="D5" s="201">
        <v>2015001</v>
      </c>
      <c r="E5" s="176">
        <v>41441</v>
      </c>
      <c r="F5" s="177">
        <v>41454</v>
      </c>
      <c r="G5" s="202" t="s">
        <v>81</v>
      </c>
      <c r="H5" s="128">
        <v>41477</v>
      </c>
    </row>
    <row r="6" spans="1:11" ht="17.649999999999999" x14ac:dyDescent="0.5">
      <c r="A6" s="176">
        <v>41469</v>
      </c>
      <c r="B6" s="177">
        <v>41482</v>
      </c>
      <c r="C6" s="187">
        <v>41488</v>
      </c>
      <c r="D6" s="188">
        <f t="shared" ref="D6:D30" si="0">D5+1</f>
        <v>2015002</v>
      </c>
      <c r="E6" s="134">
        <v>41455</v>
      </c>
      <c r="F6" s="199">
        <v>41468</v>
      </c>
      <c r="G6" s="189">
        <v>41481</v>
      </c>
      <c r="H6" s="183">
        <v>41491</v>
      </c>
    </row>
    <row r="7" spans="1:11" ht="17.649999999999999" x14ac:dyDescent="0.5">
      <c r="A7" s="151">
        <v>41483</v>
      </c>
      <c r="B7" s="173">
        <v>41496</v>
      </c>
      <c r="C7" s="184">
        <v>41502</v>
      </c>
      <c r="D7" s="185">
        <f t="shared" si="0"/>
        <v>2015003</v>
      </c>
      <c r="E7" s="176">
        <v>41469</v>
      </c>
      <c r="F7" s="177">
        <v>41482</v>
      </c>
      <c r="G7" s="91">
        <v>41495</v>
      </c>
      <c r="H7" s="119">
        <v>41505</v>
      </c>
    </row>
    <row r="8" spans="1:11" ht="17.649999999999999" x14ac:dyDescent="0.5">
      <c r="A8" s="176">
        <v>41497</v>
      </c>
      <c r="B8" s="177">
        <v>41510</v>
      </c>
      <c r="C8" s="184">
        <v>41516</v>
      </c>
      <c r="D8" s="188">
        <f t="shared" si="0"/>
        <v>2015004</v>
      </c>
      <c r="E8" s="151">
        <v>41483</v>
      </c>
      <c r="F8" s="173">
        <v>41496</v>
      </c>
      <c r="G8" s="191">
        <v>41509</v>
      </c>
      <c r="H8" s="192">
        <v>41519</v>
      </c>
    </row>
    <row r="9" spans="1:11" ht="17.649999999999999" x14ac:dyDescent="0.5">
      <c r="A9" s="151">
        <v>41511</v>
      </c>
      <c r="B9" s="173">
        <v>41524</v>
      </c>
      <c r="C9" s="184">
        <v>41530</v>
      </c>
      <c r="D9" s="185">
        <f t="shared" si="0"/>
        <v>2015005</v>
      </c>
      <c r="E9" s="176">
        <v>41497</v>
      </c>
      <c r="F9" s="177">
        <v>41510</v>
      </c>
      <c r="G9" s="91">
        <v>41523</v>
      </c>
      <c r="H9" s="119">
        <v>41533</v>
      </c>
    </row>
    <row r="10" spans="1:11" ht="17.649999999999999" x14ac:dyDescent="0.5">
      <c r="A10" s="176">
        <v>41525</v>
      </c>
      <c r="B10" s="177">
        <v>41538</v>
      </c>
      <c r="C10" s="187">
        <v>41544</v>
      </c>
      <c r="D10" s="188">
        <f t="shared" si="0"/>
        <v>2015006</v>
      </c>
      <c r="E10" s="151">
        <v>41511</v>
      </c>
      <c r="F10" s="173">
        <v>41524</v>
      </c>
      <c r="G10" s="189">
        <v>41537</v>
      </c>
      <c r="H10" s="183">
        <v>41544</v>
      </c>
    </row>
    <row r="11" spans="1:11" ht="17.649999999999999" x14ac:dyDescent="0.5">
      <c r="A11" s="151">
        <v>41539</v>
      </c>
      <c r="B11" s="173">
        <v>41552</v>
      </c>
      <c r="C11" s="184">
        <v>41558</v>
      </c>
      <c r="D11" s="185">
        <f t="shared" si="0"/>
        <v>2015007</v>
      </c>
      <c r="E11" s="176">
        <v>41525</v>
      </c>
      <c r="F11" s="177">
        <v>41538</v>
      </c>
      <c r="G11" s="91">
        <v>41551</v>
      </c>
      <c r="H11" s="119">
        <v>41561</v>
      </c>
    </row>
    <row r="12" spans="1:11" ht="17.649999999999999" x14ac:dyDescent="0.5">
      <c r="A12" s="176">
        <v>41553</v>
      </c>
      <c r="B12" s="177">
        <v>41566</v>
      </c>
      <c r="C12" s="187">
        <v>41572</v>
      </c>
      <c r="D12" s="188">
        <f t="shared" si="0"/>
        <v>2015008</v>
      </c>
      <c r="E12" s="151">
        <v>41539</v>
      </c>
      <c r="F12" s="173">
        <v>41552</v>
      </c>
      <c r="G12" s="189">
        <v>41565</v>
      </c>
      <c r="H12" s="183">
        <v>41575</v>
      </c>
    </row>
    <row r="13" spans="1:11" ht="17.649999999999999" x14ac:dyDescent="0.5">
      <c r="A13" s="151">
        <v>41567</v>
      </c>
      <c r="B13" s="173">
        <v>41580</v>
      </c>
      <c r="C13" s="184">
        <v>41586</v>
      </c>
      <c r="D13" s="185">
        <f t="shared" si="0"/>
        <v>2015009</v>
      </c>
      <c r="E13" s="176">
        <v>41553</v>
      </c>
      <c r="F13" s="177">
        <v>41566</v>
      </c>
      <c r="G13" s="91">
        <v>41579</v>
      </c>
      <c r="H13" s="119">
        <v>41589</v>
      </c>
    </row>
    <row r="14" spans="1:11" ht="17.649999999999999" x14ac:dyDescent="0.5">
      <c r="A14" s="176">
        <v>41581</v>
      </c>
      <c r="B14" s="177">
        <v>41594</v>
      </c>
      <c r="C14" s="184">
        <v>41600</v>
      </c>
      <c r="D14" s="188">
        <f t="shared" si="0"/>
        <v>2015010</v>
      </c>
      <c r="E14" s="151">
        <v>41567</v>
      </c>
      <c r="F14" s="173">
        <v>41580</v>
      </c>
      <c r="G14" s="205" t="s">
        <v>85</v>
      </c>
      <c r="H14" s="192">
        <v>41603</v>
      </c>
    </row>
    <row r="15" spans="1:11" ht="17.649999999999999" x14ac:dyDescent="0.5">
      <c r="A15" s="151">
        <v>41595</v>
      </c>
      <c r="B15" s="173">
        <v>41608</v>
      </c>
      <c r="C15" s="184">
        <v>41614</v>
      </c>
      <c r="D15" s="185">
        <f t="shared" si="0"/>
        <v>2015011</v>
      </c>
      <c r="E15" s="176">
        <v>41581</v>
      </c>
      <c r="F15" s="177">
        <v>41594</v>
      </c>
      <c r="G15" s="186" t="s">
        <v>86</v>
      </c>
      <c r="H15" s="119">
        <v>41617</v>
      </c>
    </row>
    <row r="16" spans="1:11" ht="17.649999999999999" x14ac:dyDescent="0.5">
      <c r="A16" s="176">
        <v>41609</v>
      </c>
      <c r="B16" s="177">
        <v>41622</v>
      </c>
      <c r="C16" s="187">
        <v>41628</v>
      </c>
      <c r="D16" s="188">
        <f t="shared" si="0"/>
        <v>2015012</v>
      </c>
      <c r="E16" s="151">
        <v>41595</v>
      </c>
      <c r="F16" s="173">
        <v>41608</v>
      </c>
      <c r="G16" s="191">
        <v>41621</v>
      </c>
      <c r="H16" s="183">
        <v>41631</v>
      </c>
    </row>
    <row r="17" spans="1:8" ht="17.649999999999999" x14ac:dyDescent="0.5">
      <c r="A17" s="151">
        <v>41623</v>
      </c>
      <c r="B17" s="173">
        <v>41636</v>
      </c>
      <c r="C17" s="184">
        <v>41642</v>
      </c>
      <c r="D17" s="185">
        <f t="shared" si="0"/>
        <v>2015013</v>
      </c>
      <c r="E17" s="176">
        <v>41609</v>
      </c>
      <c r="F17" s="177">
        <v>41622</v>
      </c>
      <c r="G17" s="186" t="s">
        <v>87</v>
      </c>
      <c r="H17" s="192">
        <v>41645</v>
      </c>
    </row>
    <row r="18" spans="1:8" ht="17.649999999999999" x14ac:dyDescent="0.5">
      <c r="A18" s="176">
        <v>41637</v>
      </c>
      <c r="B18" s="177">
        <v>41650</v>
      </c>
      <c r="C18" s="187">
        <v>41656</v>
      </c>
      <c r="D18" s="188">
        <f t="shared" si="0"/>
        <v>2015014</v>
      </c>
      <c r="E18" s="151">
        <v>41623</v>
      </c>
      <c r="F18" s="173">
        <v>41636</v>
      </c>
      <c r="G18" s="189">
        <v>41649</v>
      </c>
      <c r="H18" s="183">
        <v>41659</v>
      </c>
    </row>
    <row r="19" spans="1:8" ht="17.649999999999999" x14ac:dyDescent="0.5">
      <c r="A19" s="151">
        <v>41651</v>
      </c>
      <c r="B19" s="173">
        <v>41664</v>
      </c>
      <c r="C19" s="184">
        <v>41670</v>
      </c>
      <c r="D19" s="185">
        <f t="shared" si="0"/>
        <v>2015015</v>
      </c>
      <c r="E19" s="176">
        <v>41637</v>
      </c>
      <c r="F19" s="177">
        <v>41650</v>
      </c>
      <c r="G19" s="91">
        <v>41663</v>
      </c>
      <c r="H19" s="119">
        <v>41673</v>
      </c>
    </row>
    <row r="20" spans="1:8" ht="17.649999999999999" x14ac:dyDescent="0.5">
      <c r="A20" s="176">
        <v>41665</v>
      </c>
      <c r="B20" s="177">
        <v>41678</v>
      </c>
      <c r="C20" s="187">
        <v>41684</v>
      </c>
      <c r="D20" s="188">
        <f t="shared" si="0"/>
        <v>2015016</v>
      </c>
      <c r="E20" s="151">
        <v>41651</v>
      </c>
      <c r="F20" s="173">
        <v>41664</v>
      </c>
      <c r="G20" s="189">
        <v>41677</v>
      </c>
      <c r="H20" s="183">
        <v>41687</v>
      </c>
    </row>
    <row r="21" spans="1:8" ht="17.649999999999999" x14ac:dyDescent="0.5">
      <c r="A21" s="151">
        <v>41679</v>
      </c>
      <c r="B21" s="173">
        <v>41692</v>
      </c>
      <c r="C21" s="184">
        <v>41698</v>
      </c>
      <c r="D21" s="185">
        <f t="shared" si="0"/>
        <v>2015017</v>
      </c>
      <c r="E21" s="176">
        <v>41665</v>
      </c>
      <c r="F21" s="177">
        <v>41678</v>
      </c>
      <c r="G21" s="91">
        <v>41691</v>
      </c>
      <c r="H21" s="119">
        <v>41701</v>
      </c>
    </row>
    <row r="22" spans="1:8" ht="17.649999999999999" x14ac:dyDescent="0.5">
      <c r="A22" s="176">
        <v>41693</v>
      </c>
      <c r="B22" s="177">
        <v>41706</v>
      </c>
      <c r="C22" s="187">
        <v>41712</v>
      </c>
      <c r="D22" s="188">
        <f t="shared" si="0"/>
        <v>2015018</v>
      </c>
      <c r="E22" s="151">
        <v>41679</v>
      </c>
      <c r="F22" s="173">
        <v>41692</v>
      </c>
      <c r="G22" s="189">
        <v>41705</v>
      </c>
      <c r="H22" s="183">
        <v>41715</v>
      </c>
    </row>
    <row r="23" spans="1:8" ht="17.649999999999999" x14ac:dyDescent="0.5">
      <c r="A23" s="151">
        <v>41707</v>
      </c>
      <c r="B23" s="173">
        <v>41720</v>
      </c>
      <c r="C23" s="184">
        <v>41726</v>
      </c>
      <c r="D23" s="185">
        <f t="shared" si="0"/>
        <v>2015019</v>
      </c>
      <c r="E23" s="176">
        <v>41693</v>
      </c>
      <c r="F23" s="177">
        <v>41706</v>
      </c>
      <c r="G23" s="91">
        <v>41719</v>
      </c>
      <c r="H23" s="119">
        <v>41729</v>
      </c>
    </row>
    <row r="24" spans="1:8" ht="17.649999999999999" x14ac:dyDescent="0.5">
      <c r="A24" s="176">
        <v>41721</v>
      </c>
      <c r="B24" s="177">
        <v>41734</v>
      </c>
      <c r="C24" s="187">
        <v>41740</v>
      </c>
      <c r="D24" s="188">
        <f t="shared" si="0"/>
        <v>2015020</v>
      </c>
      <c r="E24" s="151">
        <v>41707</v>
      </c>
      <c r="F24" s="173">
        <v>41720</v>
      </c>
      <c r="G24" s="189">
        <v>41733</v>
      </c>
      <c r="H24" s="183">
        <v>41743</v>
      </c>
    </row>
    <row r="25" spans="1:8" ht="17.649999999999999" x14ac:dyDescent="0.5">
      <c r="A25" s="151">
        <v>41735</v>
      </c>
      <c r="B25" s="173">
        <v>41748</v>
      </c>
      <c r="C25" s="184">
        <v>41754</v>
      </c>
      <c r="D25" s="185">
        <f t="shared" si="0"/>
        <v>2015021</v>
      </c>
      <c r="E25" s="176">
        <v>41721</v>
      </c>
      <c r="F25" s="177">
        <v>41734</v>
      </c>
      <c r="G25" s="91">
        <v>41747</v>
      </c>
      <c r="H25" s="119">
        <v>41757</v>
      </c>
    </row>
    <row r="26" spans="1:8" ht="17.649999999999999" x14ac:dyDescent="0.5">
      <c r="A26" s="176">
        <v>41749</v>
      </c>
      <c r="B26" s="177">
        <v>41762</v>
      </c>
      <c r="C26" s="187">
        <v>41768</v>
      </c>
      <c r="D26" s="188">
        <f t="shared" si="0"/>
        <v>2015022</v>
      </c>
      <c r="E26" s="151">
        <v>41735</v>
      </c>
      <c r="F26" s="173">
        <v>41748</v>
      </c>
      <c r="G26" s="189">
        <v>41761</v>
      </c>
      <c r="H26" s="183">
        <v>41771</v>
      </c>
    </row>
    <row r="27" spans="1:8" ht="17.649999999999999" x14ac:dyDescent="0.5">
      <c r="A27" s="151">
        <v>41763</v>
      </c>
      <c r="B27" s="173">
        <v>41776</v>
      </c>
      <c r="C27" s="184">
        <v>41782</v>
      </c>
      <c r="D27" s="185">
        <f t="shared" si="0"/>
        <v>2015023</v>
      </c>
      <c r="E27" s="176">
        <v>41749</v>
      </c>
      <c r="F27" s="177">
        <v>41762</v>
      </c>
      <c r="G27" s="91">
        <v>41775</v>
      </c>
      <c r="H27" s="192">
        <v>41785</v>
      </c>
    </row>
    <row r="28" spans="1:8" ht="17.649999999999999" x14ac:dyDescent="0.5">
      <c r="A28" s="176">
        <v>41777</v>
      </c>
      <c r="B28" s="177">
        <v>41790</v>
      </c>
      <c r="C28" s="187">
        <v>41796</v>
      </c>
      <c r="D28" s="188">
        <f t="shared" si="0"/>
        <v>2015024</v>
      </c>
      <c r="E28" s="151">
        <v>41763</v>
      </c>
      <c r="F28" s="173">
        <v>41776</v>
      </c>
      <c r="G28" s="191">
        <v>41789</v>
      </c>
      <c r="H28" s="183">
        <v>41799</v>
      </c>
    </row>
    <row r="29" spans="1:8" ht="17.649999999999999" x14ac:dyDescent="0.5">
      <c r="A29" s="151">
        <v>41791</v>
      </c>
      <c r="B29" s="173">
        <v>41804</v>
      </c>
      <c r="C29" s="184">
        <v>41810</v>
      </c>
      <c r="D29" s="185">
        <f t="shared" si="0"/>
        <v>2015025</v>
      </c>
      <c r="E29" s="176">
        <v>41777</v>
      </c>
      <c r="F29" s="177">
        <v>41790</v>
      </c>
      <c r="G29" s="186" t="s">
        <v>88</v>
      </c>
      <c r="H29" s="119">
        <v>41813</v>
      </c>
    </row>
    <row r="30" spans="1:8" ht="17.649999999999999" x14ac:dyDescent="0.5">
      <c r="A30" s="176">
        <v>41805</v>
      </c>
      <c r="B30" s="177">
        <v>41818</v>
      </c>
      <c r="C30" s="187">
        <v>41824</v>
      </c>
      <c r="D30" s="188">
        <f t="shared" si="0"/>
        <v>2015026</v>
      </c>
      <c r="E30" s="151">
        <v>41791</v>
      </c>
      <c r="F30" s="173">
        <v>41804</v>
      </c>
      <c r="G30" s="198" t="s">
        <v>89</v>
      </c>
      <c r="H30" s="192">
        <v>41827</v>
      </c>
    </row>
    <row r="31" spans="1:8" ht="17.649999999999999" x14ac:dyDescent="0.5">
      <c r="A31" s="134">
        <v>41819</v>
      </c>
      <c r="B31" s="199">
        <v>41832</v>
      </c>
      <c r="C31" s="200">
        <v>41838</v>
      </c>
      <c r="D31" s="201">
        <v>2016001</v>
      </c>
      <c r="E31" s="206">
        <v>41805</v>
      </c>
      <c r="F31" s="207">
        <v>41818</v>
      </c>
      <c r="G31" s="202" t="s">
        <v>90</v>
      </c>
      <c r="H31" s="128">
        <v>41841</v>
      </c>
    </row>
    <row r="32" spans="1:8" ht="17.25" x14ac:dyDescent="0.45">
      <c r="A32" s="203"/>
      <c r="B32" s="204"/>
      <c r="E32" s="114"/>
      <c r="F32" s="114"/>
      <c r="G32" s="93"/>
    </row>
    <row r="33" spans="1:7" x14ac:dyDescent="0.35">
      <c r="A33" s="135" t="s">
        <v>33</v>
      </c>
      <c r="B33" s="308" t="s">
        <v>44</v>
      </c>
      <c r="C33" s="308"/>
      <c r="D33" s="308"/>
      <c r="E33" s="319"/>
      <c r="F33" s="319"/>
      <c r="G33" s="93"/>
    </row>
    <row r="34" spans="1:7" x14ac:dyDescent="0.35">
      <c r="A34" s="135" t="s">
        <v>45</v>
      </c>
      <c r="B34" s="313" t="s">
        <v>91</v>
      </c>
      <c r="C34" s="313"/>
      <c r="D34" s="313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4"/>
  <sheetViews>
    <sheetView zoomScaleNormal="100" workbookViewId="0"/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" customWidth="1"/>
    <col min="8" max="8" width="13" style="109" customWidth="1"/>
  </cols>
  <sheetData>
    <row r="1" spans="1:11" ht="17.649999999999999" x14ac:dyDescent="0.5">
      <c r="A1" s="320" t="s">
        <v>0</v>
      </c>
      <c r="B1" s="320"/>
      <c r="C1" s="321" t="s">
        <v>47</v>
      </c>
      <c r="D1" s="321" t="s">
        <v>2</v>
      </c>
      <c r="E1" s="322" t="s">
        <v>3</v>
      </c>
      <c r="F1" s="322"/>
      <c r="G1" s="174" t="s">
        <v>10</v>
      </c>
      <c r="H1" s="137" t="s">
        <v>11</v>
      </c>
    </row>
    <row r="2" spans="1:11" ht="17.649999999999999" x14ac:dyDescent="0.5">
      <c r="A2" s="317" t="s">
        <v>4</v>
      </c>
      <c r="B2" s="317"/>
      <c r="C2" s="323" t="s">
        <v>92</v>
      </c>
      <c r="D2" s="323"/>
      <c r="E2" s="318" t="s">
        <v>4</v>
      </c>
      <c r="F2" s="318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210">
        <v>42183</v>
      </c>
      <c r="B4" s="211">
        <f>A4+13</f>
        <v>42196</v>
      </c>
      <c r="C4" s="212">
        <f>B4+6</f>
        <v>42202</v>
      </c>
      <c r="D4" s="213">
        <v>2016001</v>
      </c>
      <c r="E4" s="214">
        <f>A4-14</f>
        <v>42169</v>
      </c>
      <c r="F4" s="211">
        <f>E4+13</f>
        <v>42182</v>
      </c>
      <c r="G4" s="215" t="s">
        <v>93</v>
      </c>
      <c r="H4" s="216">
        <f t="shared" ref="H4:H31" si="0">C4+3</f>
        <v>42205</v>
      </c>
      <c r="K4" s="150"/>
    </row>
    <row r="5" spans="1:11" ht="17.649999999999999" x14ac:dyDescent="0.5">
      <c r="A5" s="217">
        <f t="shared" ref="A5:A31" si="1">A4+14</f>
        <v>42197</v>
      </c>
      <c r="B5" s="113">
        <f t="shared" ref="B5:B31" si="2">B4+14</f>
        <v>42210</v>
      </c>
      <c r="C5" s="218">
        <f t="shared" ref="C5:C31" si="3">C4+14</f>
        <v>42216</v>
      </c>
      <c r="D5" s="209">
        <v>2016002</v>
      </c>
      <c r="E5" s="219">
        <f t="shared" ref="E5:E31" si="4">E4+14</f>
        <v>42183</v>
      </c>
      <c r="F5" s="217">
        <f t="shared" ref="F5:F31" si="5">F4+14</f>
        <v>42196</v>
      </c>
      <c r="G5" s="76">
        <f t="shared" ref="G5:G13" si="6">B5-1</f>
        <v>42209</v>
      </c>
      <c r="H5" s="220">
        <f t="shared" si="0"/>
        <v>42219</v>
      </c>
    </row>
    <row r="6" spans="1:11" ht="17.649999999999999" x14ac:dyDescent="0.5">
      <c r="A6" s="210">
        <f t="shared" si="1"/>
        <v>42211</v>
      </c>
      <c r="B6" s="221">
        <f t="shared" si="2"/>
        <v>42224</v>
      </c>
      <c r="C6" s="222">
        <f t="shared" si="3"/>
        <v>42230</v>
      </c>
      <c r="D6" s="213">
        <v>2016003</v>
      </c>
      <c r="E6" s="214">
        <f t="shared" si="4"/>
        <v>42197</v>
      </c>
      <c r="F6" s="210">
        <f t="shared" si="5"/>
        <v>42210</v>
      </c>
      <c r="G6" s="223">
        <f t="shared" si="6"/>
        <v>42223</v>
      </c>
      <c r="H6" s="216">
        <f t="shared" si="0"/>
        <v>42233</v>
      </c>
    </row>
    <row r="7" spans="1:11" ht="17.649999999999999" x14ac:dyDescent="0.5">
      <c r="A7" s="217">
        <f t="shared" si="1"/>
        <v>42225</v>
      </c>
      <c r="B7" s="113">
        <f t="shared" si="2"/>
        <v>42238</v>
      </c>
      <c r="C7" s="218">
        <f t="shared" si="3"/>
        <v>42244</v>
      </c>
      <c r="D7" s="224">
        <v>2016004</v>
      </c>
      <c r="E7" s="219">
        <f t="shared" si="4"/>
        <v>42211</v>
      </c>
      <c r="F7" s="217">
        <f t="shared" si="5"/>
        <v>42224</v>
      </c>
      <c r="G7" s="76">
        <f t="shared" si="6"/>
        <v>42237</v>
      </c>
      <c r="H7" s="220">
        <f t="shared" si="0"/>
        <v>42247</v>
      </c>
    </row>
    <row r="8" spans="1:11" ht="17.649999999999999" x14ac:dyDescent="0.5">
      <c r="A8" s="210">
        <f t="shared" si="1"/>
        <v>42239</v>
      </c>
      <c r="B8" s="221">
        <f t="shared" si="2"/>
        <v>42252</v>
      </c>
      <c r="C8" s="222">
        <f t="shared" si="3"/>
        <v>42258</v>
      </c>
      <c r="D8" s="213">
        <v>2016005</v>
      </c>
      <c r="E8" s="214">
        <f t="shared" si="4"/>
        <v>42225</v>
      </c>
      <c r="F8" s="210">
        <f t="shared" si="5"/>
        <v>42238</v>
      </c>
      <c r="G8" s="223">
        <f t="shared" si="6"/>
        <v>42251</v>
      </c>
      <c r="H8" s="216">
        <f t="shared" si="0"/>
        <v>42261</v>
      </c>
    </row>
    <row r="9" spans="1:11" ht="17.649999999999999" x14ac:dyDescent="0.5">
      <c r="A9" s="217">
        <f t="shared" si="1"/>
        <v>42253</v>
      </c>
      <c r="B9" s="113">
        <f t="shared" si="2"/>
        <v>42266</v>
      </c>
      <c r="C9" s="218">
        <f t="shared" si="3"/>
        <v>42272</v>
      </c>
      <c r="D9" s="224">
        <v>2016006</v>
      </c>
      <c r="E9" s="219">
        <f t="shared" si="4"/>
        <v>42239</v>
      </c>
      <c r="F9" s="217">
        <f t="shared" si="5"/>
        <v>42252</v>
      </c>
      <c r="G9" s="76">
        <f t="shared" si="6"/>
        <v>42265</v>
      </c>
      <c r="H9" s="220">
        <f t="shared" si="0"/>
        <v>42275</v>
      </c>
    </row>
    <row r="10" spans="1:11" ht="17.649999999999999" x14ac:dyDescent="0.5">
      <c r="A10" s="210">
        <f t="shared" si="1"/>
        <v>42267</v>
      </c>
      <c r="B10" s="221">
        <f t="shared" si="2"/>
        <v>42280</v>
      </c>
      <c r="C10" s="222">
        <f t="shared" si="3"/>
        <v>42286</v>
      </c>
      <c r="D10" s="225">
        <v>2016007</v>
      </c>
      <c r="E10" s="214">
        <f t="shared" si="4"/>
        <v>42253</v>
      </c>
      <c r="F10" s="210">
        <f t="shared" si="5"/>
        <v>42266</v>
      </c>
      <c r="G10" s="223">
        <f t="shared" si="6"/>
        <v>42279</v>
      </c>
      <c r="H10" s="216">
        <f t="shared" si="0"/>
        <v>42289</v>
      </c>
    </row>
    <row r="11" spans="1:11" ht="17.649999999999999" x14ac:dyDescent="0.5">
      <c r="A11" s="217">
        <f t="shared" si="1"/>
        <v>42281</v>
      </c>
      <c r="B11" s="113">
        <f t="shared" si="2"/>
        <v>42294</v>
      </c>
      <c r="C11" s="218">
        <f t="shared" si="3"/>
        <v>42300</v>
      </c>
      <c r="D11" s="224">
        <v>2016008</v>
      </c>
      <c r="E11" s="219">
        <f t="shared" si="4"/>
        <v>42267</v>
      </c>
      <c r="F11" s="217">
        <f t="shared" si="5"/>
        <v>42280</v>
      </c>
      <c r="G11" s="76">
        <f t="shared" si="6"/>
        <v>42293</v>
      </c>
      <c r="H11" s="220">
        <f t="shared" si="0"/>
        <v>42303</v>
      </c>
    </row>
    <row r="12" spans="1:11" ht="17.649999999999999" x14ac:dyDescent="0.5">
      <c r="A12" s="210">
        <f t="shared" si="1"/>
        <v>42295</v>
      </c>
      <c r="B12" s="221">
        <f t="shared" si="2"/>
        <v>42308</v>
      </c>
      <c r="C12" s="222">
        <f t="shared" si="3"/>
        <v>42314</v>
      </c>
      <c r="D12" s="225">
        <v>2016009</v>
      </c>
      <c r="E12" s="214">
        <f t="shared" si="4"/>
        <v>42281</v>
      </c>
      <c r="F12" s="210">
        <f t="shared" si="5"/>
        <v>42294</v>
      </c>
      <c r="G12" s="223">
        <f t="shared" si="6"/>
        <v>42307</v>
      </c>
      <c r="H12" s="216">
        <f t="shared" si="0"/>
        <v>42317</v>
      </c>
    </row>
    <row r="13" spans="1:11" ht="17.649999999999999" x14ac:dyDescent="0.5">
      <c r="A13" s="217">
        <f t="shared" si="1"/>
        <v>42309</v>
      </c>
      <c r="B13" s="113">
        <f t="shared" si="2"/>
        <v>42322</v>
      </c>
      <c r="C13" s="218">
        <f t="shared" si="3"/>
        <v>42328</v>
      </c>
      <c r="D13" s="224">
        <v>2016010</v>
      </c>
      <c r="E13" s="219">
        <f t="shared" si="4"/>
        <v>42295</v>
      </c>
      <c r="F13" s="217">
        <f t="shared" si="5"/>
        <v>42308</v>
      </c>
      <c r="G13" s="76">
        <f t="shared" si="6"/>
        <v>42321</v>
      </c>
      <c r="H13" s="220">
        <f t="shared" si="0"/>
        <v>42331</v>
      </c>
    </row>
    <row r="14" spans="1:11" ht="17.649999999999999" x14ac:dyDescent="0.5">
      <c r="A14" s="210">
        <f t="shared" si="1"/>
        <v>42323</v>
      </c>
      <c r="B14" s="221">
        <f t="shared" si="2"/>
        <v>42336</v>
      </c>
      <c r="C14" s="222">
        <f t="shared" si="3"/>
        <v>42342</v>
      </c>
      <c r="D14" s="225">
        <v>2016011</v>
      </c>
      <c r="E14" s="214">
        <f t="shared" si="4"/>
        <v>42309</v>
      </c>
      <c r="F14" s="210">
        <f t="shared" si="5"/>
        <v>42322</v>
      </c>
      <c r="G14" s="226" t="s">
        <v>94</v>
      </c>
      <c r="H14" s="216">
        <f t="shared" si="0"/>
        <v>42345</v>
      </c>
    </row>
    <row r="15" spans="1:11" ht="17.649999999999999" x14ac:dyDescent="0.5">
      <c r="A15" s="217">
        <f t="shared" si="1"/>
        <v>42337</v>
      </c>
      <c r="B15" s="113">
        <f t="shared" si="2"/>
        <v>42350</v>
      </c>
      <c r="C15" s="218">
        <f t="shared" si="3"/>
        <v>42356</v>
      </c>
      <c r="D15" s="224">
        <v>2016012</v>
      </c>
      <c r="E15" s="219">
        <f t="shared" si="4"/>
        <v>42323</v>
      </c>
      <c r="F15" s="217">
        <f t="shared" si="5"/>
        <v>42336</v>
      </c>
      <c r="G15" s="76">
        <f>B15-1</f>
        <v>42349</v>
      </c>
      <c r="H15" s="220">
        <f t="shared" si="0"/>
        <v>42359</v>
      </c>
    </row>
    <row r="16" spans="1:11" ht="17.649999999999999" x14ac:dyDescent="0.5">
      <c r="A16" s="210">
        <f t="shared" si="1"/>
        <v>42351</v>
      </c>
      <c r="B16" s="221">
        <f t="shared" si="2"/>
        <v>42364</v>
      </c>
      <c r="C16" s="222">
        <f t="shared" si="3"/>
        <v>42370</v>
      </c>
      <c r="D16" s="225">
        <v>2016013</v>
      </c>
      <c r="E16" s="214">
        <f t="shared" si="4"/>
        <v>42337</v>
      </c>
      <c r="F16" s="210">
        <f t="shared" si="5"/>
        <v>42350</v>
      </c>
      <c r="G16" s="227" t="s">
        <v>95</v>
      </c>
      <c r="H16" s="216">
        <f t="shared" si="0"/>
        <v>42373</v>
      </c>
    </row>
    <row r="17" spans="1:9" ht="17.649999999999999" x14ac:dyDescent="0.5">
      <c r="A17" s="217">
        <f t="shared" si="1"/>
        <v>42365</v>
      </c>
      <c r="B17" s="113">
        <f t="shared" si="2"/>
        <v>42378</v>
      </c>
      <c r="C17" s="218">
        <f t="shared" si="3"/>
        <v>42384</v>
      </c>
      <c r="D17" s="224">
        <v>2016014</v>
      </c>
      <c r="E17" s="219">
        <f t="shared" si="4"/>
        <v>42351</v>
      </c>
      <c r="F17" s="217">
        <f t="shared" si="5"/>
        <v>42364</v>
      </c>
      <c r="G17" s="76">
        <f t="shared" ref="G17:G27" si="7">B17-1</f>
        <v>42377</v>
      </c>
      <c r="H17" s="220">
        <f t="shared" si="0"/>
        <v>42387</v>
      </c>
    </row>
    <row r="18" spans="1:9" ht="17.649999999999999" x14ac:dyDescent="0.5">
      <c r="A18" s="210">
        <f t="shared" si="1"/>
        <v>42379</v>
      </c>
      <c r="B18" s="221">
        <f t="shared" si="2"/>
        <v>42392</v>
      </c>
      <c r="C18" s="222">
        <f t="shared" si="3"/>
        <v>42398</v>
      </c>
      <c r="D18" s="225">
        <v>2016015</v>
      </c>
      <c r="E18" s="214">
        <f t="shared" si="4"/>
        <v>42365</v>
      </c>
      <c r="F18" s="210">
        <f t="shared" si="5"/>
        <v>42378</v>
      </c>
      <c r="G18" s="223">
        <f t="shared" si="7"/>
        <v>42391</v>
      </c>
      <c r="H18" s="216">
        <f t="shared" si="0"/>
        <v>42401</v>
      </c>
    </row>
    <row r="19" spans="1:9" ht="17.649999999999999" x14ac:dyDescent="0.5">
      <c r="A19" s="217">
        <f t="shared" si="1"/>
        <v>42393</v>
      </c>
      <c r="B19" s="113">
        <f t="shared" si="2"/>
        <v>42406</v>
      </c>
      <c r="C19" s="218">
        <f t="shared" si="3"/>
        <v>42412</v>
      </c>
      <c r="D19" s="224">
        <v>2016016</v>
      </c>
      <c r="E19" s="219">
        <f t="shared" si="4"/>
        <v>42379</v>
      </c>
      <c r="F19" s="217">
        <f t="shared" si="5"/>
        <v>42392</v>
      </c>
      <c r="G19" s="76">
        <f t="shared" si="7"/>
        <v>42405</v>
      </c>
      <c r="H19" s="220">
        <f t="shared" si="0"/>
        <v>42415</v>
      </c>
    </row>
    <row r="20" spans="1:9" ht="17.649999999999999" x14ac:dyDescent="0.5">
      <c r="A20" s="210">
        <f t="shared" si="1"/>
        <v>42407</v>
      </c>
      <c r="B20" s="221">
        <f t="shared" si="2"/>
        <v>42420</v>
      </c>
      <c r="C20" s="222">
        <f t="shared" si="3"/>
        <v>42426</v>
      </c>
      <c r="D20" s="225">
        <v>2016017</v>
      </c>
      <c r="E20" s="214">
        <f t="shared" si="4"/>
        <v>42393</v>
      </c>
      <c r="F20" s="210">
        <f t="shared" si="5"/>
        <v>42406</v>
      </c>
      <c r="G20" s="223">
        <f t="shared" si="7"/>
        <v>42419</v>
      </c>
      <c r="H20" s="216">
        <f t="shared" si="0"/>
        <v>42429</v>
      </c>
    </row>
    <row r="21" spans="1:9" ht="17.649999999999999" x14ac:dyDescent="0.5">
      <c r="A21" s="217">
        <f t="shared" si="1"/>
        <v>42421</v>
      </c>
      <c r="B21" s="113">
        <f t="shared" si="2"/>
        <v>42434</v>
      </c>
      <c r="C21" s="218">
        <f t="shared" si="3"/>
        <v>42440</v>
      </c>
      <c r="D21" s="224">
        <v>2016018</v>
      </c>
      <c r="E21" s="219">
        <f t="shared" si="4"/>
        <v>42407</v>
      </c>
      <c r="F21" s="217">
        <f t="shared" si="5"/>
        <v>42420</v>
      </c>
      <c r="G21" s="76">
        <f t="shared" si="7"/>
        <v>42433</v>
      </c>
      <c r="H21" s="220">
        <f t="shared" si="0"/>
        <v>42443</v>
      </c>
    </row>
    <row r="22" spans="1:9" ht="17.649999999999999" x14ac:dyDescent="0.5">
      <c r="A22" s="210">
        <f t="shared" si="1"/>
        <v>42435</v>
      </c>
      <c r="B22" s="221">
        <f t="shared" si="2"/>
        <v>42448</v>
      </c>
      <c r="C22" s="222">
        <f t="shared" si="3"/>
        <v>42454</v>
      </c>
      <c r="D22" s="225">
        <v>2016019</v>
      </c>
      <c r="E22" s="214">
        <f t="shared" si="4"/>
        <v>42421</v>
      </c>
      <c r="F22" s="210">
        <f t="shared" si="5"/>
        <v>42434</v>
      </c>
      <c r="G22" s="223">
        <f t="shared" si="7"/>
        <v>42447</v>
      </c>
      <c r="H22" s="216">
        <f t="shared" si="0"/>
        <v>42457</v>
      </c>
    </row>
    <row r="23" spans="1:9" ht="17.649999999999999" x14ac:dyDescent="0.5">
      <c r="A23" s="217">
        <f t="shared" si="1"/>
        <v>42449</v>
      </c>
      <c r="B23" s="113">
        <f t="shared" si="2"/>
        <v>42462</v>
      </c>
      <c r="C23" s="218">
        <f t="shared" si="3"/>
        <v>42468</v>
      </c>
      <c r="D23" s="224">
        <v>2016020</v>
      </c>
      <c r="E23" s="219">
        <f t="shared" si="4"/>
        <v>42435</v>
      </c>
      <c r="F23" s="217">
        <f t="shared" si="5"/>
        <v>42448</v>
      </c>
      <c r="G23" s="76">
        <f t="shared" si="7"/>
        <v>42461</v>
      </c>
      <c r="H23" s="220">
        <f t="shared" si="0"/>
        <v>42471</v>
      </c>
    </row>
    <row r="24" spans="1:9" ht="17.649999999999999" x14ac:dyDescent="0.5">
      <c r="A24" s="210">
        <f t="shared" si="1"/>
        <v>42463</v>
      </c>
      <c r="B24" s="221">
        <f t="shared" si="2"/>
        <v>42476</v>
      </c>
      <c r="C24" s="222">
        <f t="shared" si="3"/>
        <v>42482</v>
      </c>
      <c r="D24" s="225">
        <v>2016021</v>
      </c>
      <c r="E24" s="214">
        <f t="shared" si="4"/>
        <v>42449</v>
      </c>
      <c r="F24" s="210">
        <f t="shared" si="5"/>
        <v>42462</v>
      </c>
      <c r="G24" s="223">
        <f t="shared" si="7"/>
        <v>42475</v>
      </c>
      <c r="H24" s="216">
        <f t="shared" si="0"/>
        <v>42485</v>
      </c>
    </row>
    <row r="25" spans="1:9" ht="17.649999999999999" x14ac:dyDescent="0.5">
      <c r="A25" s="217">
        <f t="shared" si="1"/>
        <v>42477</v>
      </c>
      <c r="B25" s="113">
        <f t="shared" si="2"/>
        <v>42490</v>
      </c>
      <c r="C25" s="218">
        <f t="shared" si="3"/>
        <v>42496</v>
      </c>
      <c r="D25" s="224">
        <v>2016022</v>
      </c>
      <c r="E25" s="219">
        <f t="shared" si="4"/>
        <v>42463</v>
      </c>
      <c r="F25" s="217">
        <f t="shared" si="5"/>
        <v>42476</v>
      </c>
      <c r="G25" s="76">
        <f t="shared" si="7"/>
        <v>42489</v>
      </c>
      <c r="H25" s="220">
        <f t="shared" si="0"/>
        <v>42499</v>
      </c>
    </row>
    <row r="26" spans="1:9" ht="17.649999999999999" x14ac:dyDescent="0.5">
      <c r="A26" s="210">
        <f t="shared" si="1"/>
        <v>42491</v>
      </c>
      <c r="B26" s="221">
        <f t="shared" si="2"/>
        <v>42504</v>
      </c>
      <c r="C26" s="222">
        <f t="shared" si="3"/>
        <v>42510</v>
      </c>
      <c r="D26" s="225">
        <v>2016023</v>
      </c>
      <c r="E26" s="214">
        <f t="shared" si="4"/>
        <v>42477</v>
      </c>
      <c r="F26" s="210">
        <f t="shared" si="5"/>
        <v>42490</v>
      </c>
      <c r="G26" s="223">
        <f t="shared" si="7"/>
        <v>42503</v>
      </c>
      <c r="H26" s="216">
        <f t="shared" si="0"/>
        <v>42513</v>
      </c>
    </row>
    <row r="27" spans="1:9" ht="17.649999999999999" x14ac:dyDescent="0.5">
      <c r="A27" s="217">
        <f t="shared" si="1"/>
        <v>42505</v>
      </c>
      <c r="B27" s="113">
        <f t="shared" si="2"/>
        <v>42518</v>
      </c>
      <c r="C27" s="218">
        <f t="shared" si="3"/>
        <v>42524</v>
      </c>
      <c r="D27" s="224">
        <v>2016024</v>
      </c>
      <c r="E27" s="219">
        <f t="shared" si="4"/>
        <v>42491</v>
      </c>
      <c r="F27" s="217">
        <f t="shared" si="5"/>
        <v>42504</v>
      </c>
      <c r="G27" s="76">
        <f t="shared" si="7"/>
        <v>42517</v>
      </c>
      <c r="H27" s="220">
        <f t="shared" si="0"/>
        <v>42527</v>
      </c>
    </row>
    <row r="28" spans="1:9" ht="17.649999999999999" x14ac:dyDescent="0.5">
      <c r="A28" s="210">
        <f t="shared" si="1"/>
        <v>42519</v>
      </c>
      <c r="B28" s="221">
        <f t="shared" si="2"/>
        <v>42532</v>
      </c>
      <c r="C28" s="222">
        <f t="shared" si="3"/>
        <v>42538</v>
      </c>
      <c r="D28" s="225">
        <v>2016025</v>
      </c>
      <c r="E28" s="214">
        <f t="shared" si="4"/>
        <v>42505</v>
      </c>
      <c r="F28" s="210">
        <f t="shared" si="5"/>
        <v>42518</v>
      </c>
      <c r="G28" s="228" t="s">
        <v>96</v>
      </c>
      <c r="H28" s="216">
        <f t="shared" si="0"/>
        <v>42541</v>
      </c>
    </row>
    <row r="29" spans="1:9" ht="17.649999999999999" x14ac:dyDescent="0.5">
      <c r="A29" s="217">
        <f t="shared" si="1"/>
        <v>42533</v>
      </c>
      <c r="B29" s="113">
        <f t="shared" si="2"/>
        <v>42546</v>
      </c>
      <c r="C29" s="218">
        <f t="shared" si="3"/>
        <v>42552</v>
      </c>
      <c r="D29" s="224">
        <v>2016026</v>
      </c>
      <c r="E29" s="219">
        <f t="shared" si="4"/>
        <v>42519</v>
      </c>
      <c r="F29" s="217">
        <f t="shared" si="5"/>
        <v>42532</v>
      </c>
      <c r="G29" s="229" t="s">
        <v>97</v>
      </c>
      <c r="H29" s="220">
        <f t="shared" si="0"/>
        <v>42555</v>
      </c>
      <c r="I29" s="109"/>
    </row>
    <row r="30" spans="1:9" ht="17.649999999999999" x14ac:dyDescent="0.5">
      <c r="A30" s="210">
        <f t="shared" si="1"/>
        <v>42547</v>
      </c>
      <c r="B30" s="221">
        <f t="shared" si="2"/>
        <v>42560</v>
      </c>
      <c r="C30" s="222">
        <f t="shared" si="3"/>
        <v>42566</v>
      </c>
      <c r="D30" s="225">
        <v>2017001</v>
      </c>
      <c r="E30" s="214">
        <f t="shared" si="4"/>
        <v>42533</v>
      </c>
      <c r="F30" s="210">
        <f t="shared" si="5"/>
        <v>42546</v>
      </c>
      <c r="G30" s="230" t="s">
        <v>98</v>
      </c>
      <c r="H30" s="216">
        <f t="shared" si="0"/>
        <v>42569</v>
      </c>
      <c r="I30" s="109"/>
    </row>
    <row r="31" spans="1:9" ht="17.649999999999999" x14ac:dyDescent="0.5">
      <c r="A31" s="231">
        <f t="shared" si="1"/>
        <v>42561</v>
      </c>
      <c r="B31" s="232">
        <f t="shared" si="2"/>
        <v>42574</v>
      </c>
      <c r="C31" s="233">
        <f t="shared" si="3"/>
        <v>42580</v>
      </c>
      <c r="D31" s="234">
        <v>2017002</v>
      </c>
      <c r="E31" s="235">
        <f t="shared" si="4"/>
        <v>42547</v>
      </c>
      <c r="F31" s="231">
        <f t="shared" si="5"/>
        <v>42560</v>
      </c>
      <c r="G31" s="83">
        <f>B31-1</f>
        <v>42573</v>
      </c>
      <c r="H31" s="236">
        <f t="shared" si="0"/>
        <v>42583</v>
      </c>
    </row>
    <row r="32" spans="1:9" ht="17.25" x14ac:dyDescent="0.45">
      <c r="A32" s="203"/>
      <c r="B32" s="204"/>
      <c r="E32" s="114"/>
      <c r="F32" s="114"/>
      <c r="G32" s="93"/>
    </row>
    <row r="33" spans="1:7" x14ac:dyDescent="0.35">
      <c r="A33" s="135" t="s">
        <v>33</v>
      </c>
      <c r="B33" s="308" t="s">
        <v>44</v>
      </c>
      <c r="C33" s="308"/>
      <c r="D33" s="308"/>
      <c r="E33" s="319"/>
      <c r="F33" s="319"/>
      <c r="G33" s="93"/>
    </row>
    <row r="34" spans="1:7" x14ac:dyDescent="0.35">
      <c r="A34" s="135" t="s">
        <v>45</v>
      </c>
      <c r="B34" s="313" t="s">
        <v>99</v>
      </c>
      <c r="C34" s="313"/>
      <c r="D34" s="313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4"/>
  <sheetViews>
    <sheetView zoomScaleNormal="100" workbookViewId="0"/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" customWidth="1"/>
    <col min="8" max="8" width="13" style="109" customWidth="1"/>
  </cols>
  <sheetData>
    <row r="1" spans="1:11" ht="17.649999999999999" x14ac:dyDescent="0.5">
      <c r="A1" s="320" t="s">
        <v>0</v>
      </c>
      <c r="B1" s="320"/>
      <c r="C1" s="321" t="s">
        <v>47</v>
      </c>
      <c r="D1" s="321" t="s">
        <v>2</v>
      </c>
      <c r="E1" s="322" t="s">
        <v>3</v>
      </c>
      <c r="F1" s="322"/>
      <c r="G1" s="174" t="s">
        <v>10</v>
      </c>
      <c r="H1" s="137" t="s">
        <v>11</v>
      </c>
    </row>
    <row r="2" spans="1:11" ht="17.649999999999999" x14ac:dyDescent="0.5">
      <c r="A2" s="317" t="s">
        <v>4</v>
      </c>
      <c r="B2" s="317"/>
      <c r="C2" s="323" t="s">
        <v>100</v>
      </c>
      <c r="D2" s="323"/>
      <c r="E2" s="318" t="s">
        <v>4</v>
      </c>
      <c r="F2" s="318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210">
        <v>42547</v>
      </c>
      <c r="B4" s="211">
        <f>A4+13</f>
        <v>42560</v>
      </c>
      <c r="C4" s="212">
        <f>B4+6</f>
        <v>42566</v>
      </c>
      <c r="D4" s="213">
        <v>2017001</v>
      </c>
      <c r="E4" s="214">
        <f>A4-14</f>
        <v>42533</v>
      </c>
      <c r="F4" s="211">
        <f>E4+13</f>
        <v>42546</v>
      </c>
      <c r="G4" s="215" t="s">
        <v>98</v>
      </c>
      <c r="H4" s="216">
        <f t="shared" ref="H4:H31" si="0">C4+3</f>
        <v>42569</v>
      </c>
      <c r="K4" s="150"/>
    </row>
    <row r="5" spans="1:11" ht="17.649999999999999" x14ac:dyDescent="0.5">
      <c r="A5" s="217">
        <f t="shared" ref="A5:A31" si="1">A4+14</f>
        <v>42561</v>
      </c>
      <c r="B5" s="113">
        <f t="shared" ref="B5:B31" si="2">B4+14</f>
        <v>42574</v>
      </c>
      <c r="C5" s="218">
        <f t="shared" ref="C5:C31" si="3">C4+14</f>
        <v>42580</v>
      </c>
      <c r="D5" s="209">
        <v>2017002</v>
      </c>
      <c r="E5" s="219">
        <f t="shared" ref="E5:E31" si="4">E4+14</f>
        <v>42547</v>
      </c>
      <c r="F5" s="217">
        <f t="shared" ref="F5:F31" si="5">F4+14</f>
        <v>42560</v>
      </c>
      <c r="G5" s="76">
        <f t="shared" ref="G5:G13" si="6">B5-1</f>
        <v>42573</v>
      </c>
      <c r="H5" s="220">
        <f t="shared" si="0"/>
        <v>42583</v>
      </c>
    </row>
    <row r="6" spans="1:11" ht="17.649999999999999" x14ac:dyDescent="0.5">
      <c r="A6" s="210">
        <f t="shared" si="1"/>
        <v>42575</v>
      </c>
      <c r="B6" s="221">
        <f t="shared" si="2"/>
        <v>42588</v>
      </c>
      <c r="C6" s="222">
        <f t="shared" si="3"/>
        <v>42594</v>
      </c>
      <c r="D6" s="213">
        <v>2017003</v>
      </c>
      <c r="E6" s="214">
        <f t="shared" si="4"/>
        <v>42561</v>
      </c>
      <c r="F6" s="210">
        <f t="shared" si="5"/>
        <v>42574</v>
      </c>
      <c r="G6" s="223">
        <f t="shared" si="6"/>
        <v>42587</v>
      </c>
      <c r="H6" s="216">
        <f t="shared" si="0"/>
        <v>42597</v>
      </c>
    </row>
    <row r="7" spans="1:11" ht="17.649999999999999" x14ac:dyDescent="0.5">
      <c r="A7" s="217">
        <f t="shared" si="1"/>
        <v>42589</v>
      </c>
      <c r="B7" s="113">
        <f t="shared" si="2"/>
        <v>42602</v>
      </c>
      <c r="C7" s="218">
        <f t="shared" si="3"/>
        <v>42608</v>
      </c>
      <c r="D7" s="224">
        <v>2017004</v>
      </c>
      <c r="E7" s="219">
        <f t="shared" si="4"/>
        <v>42575</v>
      </c>
      <c r="F7" s="217">
        <f t="shared" si="5"/>
        <v>42588</v>
      </c>
      <c r="G7" s="76">
        <f t="shared" si="6"/>
        <v>42601</v>
      </c>
      <c r="H7" s="220">
        <f t="shared" si="0"/>
        <v>42611</v>
      </c>
    </row>
    <row r="8" spans="1:11" ht="17.649999999999999" x14ac:dyDescent="0.5">
      <c r="A8" s="210">
        <f t="shared" si="1"/>
        <v>42603</v>
      </c>
      <c r="B8" s="221">
        <f t="shared" si="2"/>
        <v>42616</v>
      </c>
      <c r="C8" s="222">
        <f t="shared" si="3"/>
        <v>42622</v>
      </c>
      <c r="D8" s="213">
        <v>2017005</v>
      </c>
      <c r="E8" s="214">
        <f t="shared" si="4"/>
        <v>42589</v>
      </c>
      <c r="F8" s="210">
        <f t="shared" si="5"/>
        <v>42602</v>
      </c>
      <c r="G8" s="223">
        <f t="shared" si="6"/>
        <v>42615</v>
      </c>
      <c r="H8" s="216">
        <f t="shared" si="0"/>
        <v>42625</v>
      </c>
    </row>
    <row r="9" spans="1:11" ht="17.649999999999999" x14ac:dyDescent="0.5">
      <c r="A9" s="217">
        <f t="shared" si="1"/>
        <v>42617</v>
      </c>
      <c r="B9" s="113">
        <f t="shared" si="2"/>
        <v>42630</v>
      </c>
      <c r="C9" s="218">
        <f t="shared" si="3"/>
        <v>42636</v>
      </c>
      <c r="D9" s="224">
        <v>2017006</v>
      </c>
      <c r="E9" s="219">
        <f t="shared" si="4"/>
        <v>42603</v>
      </c>
      <c r="F9" s="217">
        <f t="shared" si="5"/>
        <v>42616</v>
      </c>
      <c r="G9" s="76">
        <f t="shared" si="6"/>
        <v>42629</v>
      </c>
      <c r="H9" s="220">
        <f t="shared" si="0"/>
        <v>42639</v>
      </c>
    </row>
    <row r="10" spans="1:11" ht="17.649999999999999" x14ac:dyDescent="0.5">
      <c r="A10" s="210">
        <f t="shared" si="1"/>
        <v>42631</v>
      </c>
      <c r="B10" s="221">
        <f t="shared" si="2"/>
        <v>42644</v>
      </c>
      <c r="C10" s="222">
        <f t="shared" si="3"/>
        <v>42650</v>
      </c>
      <c r="D10" s="225">
        <v>2017007</v>
      </c>
      <c r="E10" s="214">
        <f t="shared" si="4"/>
        <v>42617</v>
      </c>
      <c r="F10" s="210">
        <f t="shared" si="5"/>
        <v>42630</v>
      </c>
      <c r="G10" s="223">
        <f t="shared" si="6"/>
        <v>42643</v>
      </c>
      <c r="H10" s="216">
        <f t="shared" si="0"/>
        <v>42653</v>
      </c>
    </row>
    <row r="11" spans="1:11" ht="17.649999999999999" x14ac:dyDescent="0.5">
      <c r="A11" s="217">
        <f t="shared" si="1"/>
        <v>42645</v>
      </c>
      <c r="B11" s="113">
        <f t="shared" si="2"/>
        <v>42658</v>
      </c>
      <c r="C11" s="218">
        <f t="shared" si="3"/>
        <v>42664</v>
      </c>
      <c r="D11" s="224">
        <v>2017008</v>
      </c>
      <c r="E11" s="219">
        <f t="shared" si="4"/>
        <v>42631</v>
      </c>
      <c r="F11" s="217">
        <f t="shared" si="5"/>
        <v>42644</v>
      </c>
      <c r="G11" s="76">
        <f t="shared" si="6"/>
        <v>42657</v>
      </c>
      <c r="H11" s="220">
        <f t="shared" si="0"/>
        <v>42667</v>
      </c>
    </row>
    <row r="12" spans="1:11" ht="17.649999999999999" x14ac:dyDescent="0.5">
      <c r="A12" s="210">
        <f t="shared" si="1"/>
        <v>42659</v>
      </c>
      <c r="B12" s="221">
        <f t="shared" si="2"/>
        <v>42672</v>
      </c>
      <c r="C12" s="222">
        <f t="shared" si="3"/>
        <v>42678</v>
      </c>
      <c r="D12" s="225">
        <v>2017009</v>
      </c>
      <c r="E12" s="214">
        <f t="shared" si="4"/>
        <v>42645</v>
      </c>
      <c r="F12" s="210">
        <f t="shared" si="5"/>
        <v>42658</v>
      </c>
      <c r="G12" s="223">
        <f t="shared" si="6"/>
        <v>42671</v>
      </c>
      <c r="H12" s="216">
        <f t="shared" si="0"/>
        <v>42681</v>
      </c>
    </row>
    <row r="13" spans="1:11" ht="17.649999999999999" x14ac:dyDescent="0.5">
      <c r="A13" s="217">
        <f t="shared" si="1"/>
        <v>42673</v>
      </c>
      <c r="B13" s="113">
        <f t="shared" si="2"/>
        <v>42686</v>
      </c>
      <c r="C13" s="218">
        <f t="shared" si="3"/>
        <v>42692</v>
      </c>
      <c r="D13" s="224">
        <v>2017010</v>
      </c>
      <c r="E13" s="219">
        <f t="shared" si="4"/>
        <v>42659</v>
      </c>
      <c r="F13" s="217">
        <f t="shared" si="5"/>
        <v>42672</v>
      </c>
      <c r="G13" s="76">
        <f t="shared" si="6"/>
        <v>42685</v>
      </c>
      <c r="H13" s="220">
        <f t="shared" si="0"/>
        <v>42695</v>
      </c>
    </row>
    <row r="14" spans="1:11" ht="17.649999999999999" x14ac:dyDescent="0.5">
      <c r="A14" s="210">
        <f t="shared" si="1"/>
        <v>42687</v>
      </c>
      <c r="B14" s="221">
        <f t="shared" si="2"/>
        <v>42700</v>
      </c>
      <c r="C14" s="222">
        <f t="shared" si="3"/>
        <v>42706</v>
      </c>
      <c r="D14" s="225">
        <v>2017011</v>
      </c>
      <c r="E14" s="214">
        <f t="shared" si="4"/>
        <v>42673</v>
      </c>
      <c r="F14" s="210">
        <f t="shared" si="5"/>
        <v>42686</v>
      </c>
      <c r="G14" s="226" t="s">
        <v>101</v>
      </c>
      <c r="H14" s="216">
        <f t="shared" si="0"/>
        <v>42709</v>
      </c>
    </row>
    <row r="15" spans="1:11" ht="17.649999999999999" x14ac:dyDescent="0.5">
      <c r="A15" s="217">
        <f t="shared" si="1"/>
        <v>42701</v>
      </c>
      <c r="B15" s="113">
        <f t="shared" si="2"/>
        <v>42714</v>
      </c>
      <c r="C15" s="218">
        <f t="shared" si="3"/>
        <v>42720</v>
      </c>
      <c r="D15" s="224">
        <v>2017012</v>
      </c>
      <c r="E15" s="219">
        <f t="shared" si="4"/>
        <v>42687</v>
      </c>
      <c r="F15" s="217">
        <f t="shared" si="5"/>
        <v>42700</v>
      </c>
      <c r="G15" s="76">
        <f>B15-1</f>
        <v>42713</v>
      </c>
      <c r="H15" s="220">
        <f t="shared" si="0"/>
        <v>42723</v>
      </c>
    </row>
    <row r="16" spans="1:11" ht="17.649999999999999" x14ac:dyDescent="0.5">
      <c r="A16" s="210">
        <f t="shared" si="1"/>
        <v>42715</v>
      </c>
      <c r="B16" s="221">
        <f t="shared" si="2"/>
        <v>42728</v>
      </c>
      <c r="C16" s="222">
        <f t="shared" si="3"/>
        <v>42734</v>
      </c>
      <c r="D16" s="225">
        <v>2017013</v>
      </c>
      <c r="E16" s="214">
        <f t="shared" si="4"/>
        <v>42701</v>
      </c>
      <c r="F16" s="210">
        <f t="shared" si="5"/>
        <v>42714</v>
      </c>
      <c r="G16" s="223">
        <v>42727</v>
      </c>
      <c r="H16" s="216">
        <f t="shared" si="0"/>
        <v>42737</v>
      </c>
    </row>
    <row r="17" spans="1:9" ht="17.649999999999999" x14ac:dyDescent="0.5">
      <c r="A17" s="217">
        <f t="shared" si="1"/>
        <v>42729</v>
      </c>
      <c r="B17" s="113">
        <f t="shared" si="2"/>
        <v>42742</v>
      </c>
      <c r="C17" s="218">
        <f t="shared" si="3"/>
        <v>42748</v>
      </c>
      <c r="D17" s="224">
        <v>2017014</v>
      </c>
      <c r="E17" s="219">
        <f t="shared" si="4"/>
        <v>42715</v>
      </c>
      <c r="F17" s="217">
        <f t="shared" si="5"/>
        <v>42728</v>
      </c>
      <c r="G17" s="76">
        <f t="shared" ref="G17:G27" si="7">B17-1</f>
        <v>42741</v>
      </c>
      <c r="H17" s="220">
        <f t="shared" si="0"/>
        <v>42751</v>
      </c>
    </row>
    <row r="18" spans="1:9" ht="17.649999999999999" x14ac:dyDescent="0.5">
      <c r="A18" s="210">
        <f t="shared" si="1"/>
        <v>42743</v>
      </c>
      <c r="B18" s="221">
        <f t="shared" si="2"/>
        <v>42756</v>
      </c>
      <c r="C18" s="222">
        <f t="shared" si="3"/>
        <v>42762</v>
      </c>
      <c r="D18" s="225">
        <v>2017015</v>
      </c>
      <c r="E18" s="214">
        <f t="shared" si="4"/>
        <v>42729</v>
      </c>
      <c r="F18" s="210">
        <f t="shared" si="5"/>
        <v>42742</v>
      </c>
      <c r="G18" s="223">
        <f t="shared" si="7"/>
        <v>42755</v>
      </c>
      <c r="H18" s="216">
        <f t="shared" si="0"/>
        <v>42765</v>
      </c>
    </row>
    <row r="19" spans="1:9" ht="17.649999999999999" x14ac:dyDescent="0.5">
      <c r="A19" s="217">
        <f t="shared" si="1"/>
        <v>42757</v>
      </c>
      <c r="B19" s="113">
        <f t="shared" si="2"/>
        <v>42770</v>
      </c>
      <c r="C19" s="218">
        <f t="shared" si="3"/>
        <v>42776</v>
      </c>
      <c r="D19" s="224">
        <v>2017016</v>
      </c>
      <c r="E19" s="219">
        <f t="shared" si="4"/>
        <v>42743</v>
      </c>
      <c r="F19" s="217">
        <f t="shared" si="5"/>
        <v>42756</v>
      </c>
      <c r="G19" s="76">
        <f t="shared" si="7"/>
        <v>42769</v>
      </c>
      <c r="H19" s="220">
        <f t="shared" si="0"/>
        <v>42779</v>
      </c>
    </row>
    <row r="20" spans="1:9" ht="17.649999999999999" x14ac:dyDescent="0.5">
      <c r="A20" s="210">
        <f t="shared" si="1"/>
        <v>42771</v>
      </c>
      <c r="B20" s="221">
        <f t="shared" si="2"/>
        <v>42784</v>
      </c>
      <c r="C20" s="222">
        <f t="shared" si="3"/>
        <v>42790</v>
      </c>
      <c r="D20" s="225">
        <v>2017017</v>
      </c>
      <c r="E20" s="214">
        <f t="shared" si="4"/>
        <v>42757</v>
      </c>
      <c r="F20" s="210">
        <f t="shared" si="5"/>
        <v>42770</v>
      </c>
      <c r="G20" s="223">
        <f t="shared" si="7"/>
        <v>42783</v>
      </c>
      <c r="H20" s="216">
        <f t="shared" si="0"/>
        <v>42793</v>
      </c>
    </row>
    <row r="21" spans="1:9" ht="17.649999999999999" x14ac:dyDescent="0.5">
      <c r="A21" s="217">
        <f t="shared" si="1"/>
        <v>42785</v>
      </c>
      <c r="B21" s="113">
        <f t="shared" si="2"/>
        <v>42798</v>
      </c>
      <c r="C21" s="218">
        <f t="shared" si="3"/>
        <v>42804</v>
      </c>
      <c r="D21" s="224">
        <v>2017018</v>
      </c>
      <c r="E21" s="219">
        <f t="shared" si="4"/>
        <v>42771</v>
      </c>
      <c r="F21" s="217">
        <f t="shared" si="5"/>
        <v>42784</v>
      </c>
      <c r="G21" s="76">
        <f t="shared" si="7"/>
        <v>42797</v>
      </c>
      <c r="H21" s="220">
        <f t="shared" si="0"/>
        <v>42807</v>
      </c>
    </row>
    <row r="22" spans="1:9" ht="17.649999999999999" x14ac:dyDescent="0.5">
      <c r="A22" s="210">
        <f t="shared" si="1"/>
        <v>42799</v>
      </c>
      <c r="B22" s="221">
        <f t="shared" si="2"/>
        <v>42812</v>
      </c>
      <c r="C22" s="222">
        <f t="shared" si="3"/>
        <v>42818</v>
      </c>
      <c r="D22" s="225">
        <v>2017019</v>
      </c>
      <c r="E22" s="214">
        <f t="shared" si="4"/>
        <v>42785</v>
      </c>
      <c r="F22" s="210">
        <f t="shared" si="5"/>
        <v>42798</v>
      </c>
      <c r="G22" s="223">
        <f t="shared" si="7"/>
        <v>42811</v>
      </c>
      <c r="H22" s="216">
        <f t="shared" si="0"/>
        <v>42821</v>
      </c>
    </row>
    <row r="23" spans="1:9" ht="17.649999999999999" x14ac:dyDescent="0.5">
      <c r="A23" s="217">
        <f t="shared" si="1"/>
        <v>42813</v>
      </c>
      <c r="B23" s="113">
        <f t="shared" si="2"/>
        <v>42826</v>
      </c>
      <c r="C23" s="218">
        <f t="shared" si="3"/>
        <v>42832</v>
      </c>
      <c r="D23" s="224">
        <v>2017020</v>
      </c>
      <c r="E23" s="219">
        <f t="shared" si="4"/>
        <v>42799</v>
      </c>
      <c r="F23" s="217">
        <f t="shared" si="5"/>
        <v>42812</v>
      </c>
      <c r="G23" s="76">
        <f t="shared" si="7"/>
        <v>42825</v>
      </c>
      <c r="H23" s="220">
        <f t="shared" si="0"/>
        <v>42835</v>
      </c>
    </row>
    <row r="24" spans="1:9" ht="17.649999999999999" x14ac:dyDescent="0.5">
      <c r="A24" s="210">
        <f t="shared" si="1"/>
        <v>42827</v>
      </c>
      <c r="B24" s="221">
        <f t="shared" si="2"/>
        <v>42840</v>
      </c>
      <c r="C24" s="222">
        <f t="shared" si="3"/>
        <v>42846</v>
      </c>
      <c r="D24" s="225">
        <v>2017021</v>
      </c>
      <c r="E24" s="214">
        <f t="shared" si="4"/>
        <v>42813</v>
      </c>
      <c r="F24" s="210">
        <f t="shared" si="5"/>
        <v>42826</v>
      </c>
      <c r="G24" s="223">
        <f t="shared" si="7"/>
        <v>42839</v>
      </c>
      <c r="H24" s="216">
        <f t="shared" si="0"/>
        <v>42849</v>
      </c>
    </row>
    <row r="25" spans="1:9" ht="17.649999999999999" x14ac:dyDescent="0.5">
      <c r="A25" s="217">
        <f t="shared" si="1"/>
        <v>42841</v>
      </c>
      <c r="B25" s="113">
        <f t="shared" si="2"/>
        <v>42854</v>
      </c>
      <c r="C25" s="218">
        <f t="shared" si="3"/>
        <v>42860</v>
      </c>
      <c r="D25" s="224">
        <v>2017022</v>
      </c>
      <c r="E25" s="219">
        <f t="shared" si="4"/>
        <v>42827</v>
      </c>
      <c r="F25" s="217">
        <f t="shared" si="5"/>
        <v>42840</v>
      </c>
      <c r="G25" s="76">
        <f t="shared" si="7"/>
        <v>42853</v>
      </c>
      <c r="H25" s="220">
        <f t="shared" si="0"/>
        <v>42863</v>
      </c>
    </row>
    <row r="26" spans="1:9" ht="17.649999999999999" x14ac:dyDescent="0.5">
      <c r="A26" s="210">
        <f t="shared" si="1"/>
        <v>42855</v>
      </c>
      <c r="B26" s="221">
        <f t="shared" si="2"/>
        <v>42868</v>
      </c>
      <c r="C26" s="222">
        <f t="shared" si="3"/>
        <v>42874</v>
      </c>
      <c r="D26" s="225">
        <v>2017023</v>
      </c>
      <c r="E26" s="214">
        <f t="shared" si="4"/>
        <v>42841</v>
      </c>
      <c r="F26" s="210">
        <f t="shared" si="5"/>
        <v>42854</v>
      </c>
      <c r="G26" s="223">
        <f t="shared" si="7"/>
        <v>42867</v>
      </c>
      <c r="H26" s="216">
        <f t="shared" si="0"/>
        <v>42877</v>
      </c>
    </row>
    <row r="27" spans="1:9" ht="17.649999999999999" x14ac:dyDescent="0.5">
      <c r="A27" s="217">
        <f t="shared" si="1"/>
        <v>42869</v>
      </c>
      <c r="B27" s="113">
        <f t="shared" si="2"/>
        <v>42882</v>
      </c>
      <c r="C27" s="218">
        <f t="shared" si="3"/>
        <v>42888</v>
      </c>
      <c r="D27" s="224">
        <v>2017024</v>
      </c>
      <c r="E27" s="219">
        <f t="shared" si="4"/>
        <v>42855</v>
      </c>
      <c r="F27" s="217">
        <f t="shared" si="5"/>
        <v>42868</v>
      </c>
      <c r="G27" s="76">
        <f t="shared" si="7"/>
        <v>42881</v>
      </c>
      <c r="H27" s="220">
        <f t="shared" si="0"/>
        <v>42891</v>
      </c>
    </row>
    <row r="28" spans="1:9" ht="17.649999999999999" x14ac:dyDescent="0.5">
      <c r="A28" s="210">
        <f t="shared" si="1"/>
        <v>42883</v>
      </c>
      <c r="B28" s="221">
        <f t="shared" si="2"/>
        <v>42896</v>
      </c>
      <c r="C28" s="222">
        <f t="shared" si="3"/>
        <v>42902</v>
      </c>
      <c r="D28" s="225">
        <v>2017025</v>
      </c>
      <c r="E28" s="214">
        <f t="shared" si="4"/>
        <v>42869</v>
      </c>
      <c r="F28" s="210">
        <f t="shared" si="5"/>
        <v>42882</v>
      </c>
      <c r="G28" s="228" t="s">
        <v>102</v>
      </c>
      <c r="H28" s="216">
        <f t="shared" si="0"/>
        <v>42905</v>
      </c>
    </row>
    <row r="29" spans="1:9" ht="17.649999999999999" x14ac:dyDescent="0.5">
      <c r="A29" s="217">
        <f t="shared" si="1"/>
        <v>42897</v>
      </c>
      <c r="B29" s="113">
        <f t="shared" si="2"/>
        <v>42910</v>
      </c>
      <c r="C29" s="218">
        <f t="shared" si="3"/>
        <v>42916</v>
      </c>
      <c r="D29" s="224">
        <v>2017026</v>
      </c>
      <c r="E29" s="219">
        <f t="shared" si="4"/>
        <v>42883</v>
      </c>
      <c r="F29" s="217">
        <f t="shared" si="5"/>
        <v>42896</v>
      </c>
      <c r="G29" s="229" t="s">
        <v>103</v>
      </c>
      <c r="H29" s="220">
        <f t="shared" si="0"/>
        <v>42919</v>
      </c>
      <c r="I29" s="109"/>
    </row>
    <row r="30" spans="1:9" ht="17.649999999999999" x14ac:dyDescent="0.5">
      <c r="A30" s="210">
        <f t="shared" si="1"/>
        <v>42911</v>
      </c>
      <c r="B30" s="221">
        <f t="shared" si="2"/>
        <v>42924</v>
      </c>
      <c r="C30" s="222">
        <f t="shared" si="3"/>
        <v>42930</v>
      </c>
      <c r="D30" s="225">
        <v>2018001</v>
      </c>
      <c r="E30" s="214">
        <f t="shared" si="4"/>
        <v>42897</v>
      </c>
      <c r="F30" s="210">
        <f t="shared" si="5"/>
        <v>42910</v>
      </c>
      <c r="G30" s="230" t="s">
        <v>104</v>
      </c>
      <c r="H30" s="216">
        <f t="shared" si="0"/>
        <v>42933</v>
      </c>
      <c r="I30" s="109"/>
    </row>
    <row r="31" spans="1:9" ht="17.649999999999999" x14ac:dyDescent="0.5">
      <c r="A31" s="231">
        <f t="shared" si="1"/>
        <v>42925</v>
      </c>
      <c r="B31" s="232">
        <f t="shared" si="2"/>
        <v>42938</v>
      </c>
      <c r="C31" s="233">
        <f t="shared" si="3"/>
        <v>42944</v>
      </c>
      <c r="D31" s="234">
        <v>2018002</v>
      </c>
      <c r="E31" s="235">
        <f t="shared" si="4"/>
        <v>42911</v>
      </c>
      <c r="F31" s="231">
        <f t="shared" si="5"/>
        <v>42924</v>
      </c>
      <c r="G31" s="83">
        <f>B31-1</f>
        <v>42937</v>
      </c>
      <c r="H31" s="236">
        <f t="shared" si="0"/>
        <v>42947</v>
      </c>
    </row>
    <row r="32" spans="1:9" ht="17.25" x14ac:dyDescent="0.45">
      <c r="A32" s="203"/>
      <c r="B32" s="204"/>
      <c r="E32" s="114"/>
      <c r="F32" s="114"/>
      <c r="G32" s="93"/>
    </row>
    <row r="33" spans="1:7" x14ac:dyDescent="0.35">
      <c r="A33" s="135" t="s">
        <v>33</v>
      </c>
      <c r="B33" s="308" t="s">
        <v>44</v>
      </c>
      <c r="C33" s="308"/>
      <c r="D33" s="308"/>
      <c r="E33" s="319"/>
      <c r="F33" s="319"/>
      <c r="G33" s="93"/>
    </row>
    <row r="34" spans="1:7" x14ac:dyDescent="0.35">
      <c r="A34" s="135" t="s">
        <v>45</v>
      </c>
      <c r="B34" s="313" t="s">
        <v>105</v>
      </c>
      <c r="C34" s="313"/>
      <c r="D34" s="313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4"/>
  <sheetViews>
    <sheetView zoomScaleNormal="100" workbookViewId="0">
      <selection activeCell="D4" sqref="D4"/>
    </sheetView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" customWidth="1"/>
    <col min="8" max="8" width="13" style="109" customWidth="1"/>
  </cols>
  <sheetData>
    <row r="1" spans="1:11" ht="17.649999999999999" x14ac:dyDescent="0.5">
      <c r="A1" s="320" t="s">
        <v>0</v>
      </c>
      <c r="B1" s="320"/>
      <c r="C1" s="321" t="s">
        <v>47</v>
      </c>
      <c r="D1" s="321" t="s">
        <v>2</v>
      </c>
      <c r="E1" s="322" t="s">
        <v>3</v>
      </c>
      <c r="F1" s="322"/>
      <c r="G1" s="174" t="s">
        <v>10</v>
      </c>
      <c r="H1" s="137" t="s">
        <v>11</v>
      </c>
    </row>
    <row r="2" spans="1:11" ht="17.649999999999999" x14ac:dyDescent="0.5">
      <c r="A2" s="317" t="s">
        <v>4</v>
      </c>
      <c r="B2" s="317"/>
      <c r="C2" s="323" t="s">
        <v>106</v>
      </c>
      <c r="D2" s="323"/>
      <c r="E2" s="318" t="s">
        <v>4</v>
      </c>
      <c r="F2" s="318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210">
        <v>42911</v>
      </c>
      <c r="B4" s="211">
        <f>A4+13</f>
        <v>42924</v>
      </c>
      <c r="C4" s="212">
        <f>B4+6</f>
        <v>42930</v>
      </c>
      <c r="D4" s="213">
        <v>2018001</v>
      </c>
      <c r="E4" s="214">
        <f>A4-14</f>
        <v>42897</v>
      </c>
      <c r="F4" s="211">
        <f>E4+13</f>
        <v>42910</v>
      </c>
      <c r="G4" s="215" t="s">
        <v>104</v>
      </c>
      <c r="H4" s="216">
        <f t="shared" ref="H4:H31" si="0">C4+3</f>
        <v>42933</v>
      </c>
      <c r="K4" s="150"/>
    </row>
    <row r="5" spans="1:11" ht="17.649999999999999" x14ac:dyDescent="0.5">
      <c r="A5" s="217">
        <f t="shared" ref="A5:A31" si="1">A4+14</f>
        <v>42925</v>
      </c>
      <c r="B5" s="113">
        <f t="shared" ref="B5:B31" si="2">B4+14</f>
        <v>42938</v>
      </c>
      <c r="C5" s="218">
        <f t="shared" ref="C5:C31" si="3">C4+14</f>
        <v>42944</v>
      </c>
      <c r="D5" s="209">
        <v>2018002</v>
      </c>
      <c r="E5" s="219">
        <f t="shared" ref="E5:E31" si="4">E4+14</f>
        <v>42911</v>
      </c>
      <c r="F5" s="217">
        <f t="shared" ref="F5:F31" si="5">F4+14</f>
        <v>42924</v>
      </c>
      <c r="G5" s="76">
        <f t="shared" ref="G5:G13" si="6">B5-1</f>
        <v>42937</v>
      </c>
      <c r="H5" s="220">
        <f t="shared" si="0"/>
        <v>42947</v>
      </c>
    </row>
    <row r="6" spans="1:11" ht="17.649999999999999" x14ac:dyDescent="0.5">
      <c r="A6" s="210">
        <f t="shared" si="1"/>
        <v>42939</v>
      </c>
      <c r="B6" s="221">
        <f t="shared" si="2"/>
        <v>42952</v>
      </c>
      <c r="C6" s="222">
        <f t="shared" si="3"/>
        <v>42958</v>
      </c>
      <c r="D6" s="213">
        <v>2018003</v>
      </c>
      <c r="E6" s="214">
        <f t="shared" si="4"/>
        <v>42925</v>
      </c>
      <c r="F6" s="210">
        <f t="shared" si="5"/>
        <v>42938</v>
      </c>
      <c r="G6" s="223">
        <f t="shared" si="6"/>
        <v>42951</v>
      </c>
      <c r="H6" s="216">
        <f t="shared" si="0"/>
        <v>42961</v>
      </c>
    </row>
    <row r="7" spans="1:11" ht="17.649999999999999" x14ac:dyDescent="0.5">
      <c r="A7" s="217">
        <f t="shared" si="1"/>
        <v>42953</v>
      </c>
      <c r="B7" s="113">
        <f t="shared" si="2"/>
        <v>42966</v>
      </c>
      <c r="C7" s="218">
        <f t="shared" si="3"/>
        <v>42972</v>
      </c>
      <c r="D7" s="224">
        <v>2018004</v>
      </c>
      <c r="E7" s="219">
        <f t="shared" si="4"/>
        <v>42939</v>
      </c>
      <c r="F7" s="217">
        <f t="shared" si="5"/>
        <v>42952</v>
      </c>
      <c r="G7" s="76">
        <f t="shared" si="6"/>
        <v>42965</v>
      </c>
      <c r="H7" s="220">
        <f t="shared" si="0"/>
        <v>42975</v>
      </c>
    </row>
    <row r="8" spans="1:11" ht="17.649999999999999" x14ac:dyDescent="0.5">
      <c r="A8" s="210">
        <f t="shared" si="1"/>
        <v>42967</v>
      </c>
      <c r="B8" s="221">
        <f t="shared" si="2"/>
        <v>42980</v>
      </c>
      <c r="C8" s="222">
        <f t="shared" si="3"/>
        <v>42986</v>
      </c>
      <c r="D8" s="213">
        <v>2018005</v>
      </c>
      <c r="E8" s="214">
        <f t="shared" si="4"/>
        <v>42953</v>
      </c>
      <c r="F8" s="210">
        <f t="shared" si="5"/>
        <v>42966</v>
      </c>
      <c r="G8" s="223">
        <f t="shared" si="6"/>
        <v>42979</v>
      </c>
      <c r="H8" s="216">
        <f t="shared" si="0"/>
        <v>42989</v>
      </c>
    </row>
    <row r="9" spans="1:11" ht="17.649999999999999" x14ac:dyDescent="0.5">
      <c r="A9" s="217">
        <f t="shared" si="1"/>
        <v>42981</v>
      </c>
      <c r="B9" s="113">
        <f t="shared" si="2"/>
        <v>42994</v>
      </c>
      <c r="C9" s="218">
        <f t="shared" si="3"/>
        <v>43000</v>
      </c>
      <c r="D9" s="224">
        <v>2018006</v>
      </c>
      <c r="E9" s="219">
        <f t="shared" si="4"/>
        <v>42967</v>
      </c>
      <c r="F9" s="217">
        <f t="shared" si="5"/>
        <v>42980</v>
      </c>
      <c r="G9" s="76">
        <f t="shared" si="6"/>
        <v>42993</v>
      </c>
      <c r="H9" s="220">
        <f t="shared" si="0"/>
        <v>43003</v>
      </c>
    </row>
    <row r="10" spans="1:11" ht="17.649999999999999" x14ac:dyDescent="0.5">
      <c r="A10" s="210">
        <f t="shared" si="1"/>
        <v>42995</v>
      </c>
      <c r="B10" s="221">
        <f t="shared" si="2"/>
        <v>43008</v>
      </c>
      <c r="C10" s="222">
        <f t="shared" si="3"/>
        <v>43014</v>
      </c>
      <c r="D10" s="225">
        <v>2018007</v>
      </c>
      <c r="E10" s="214">
        <f t="shared" si="4"/>
        <v>42981</v>
      </c>
      <c r="F10" s="210">
        <f t="shared" si="5"/>
        <v>42994</v>
      </c>
      <c r="G10" s="223">
        <f t="shared" si="6"/>
        <v>43007</v>
      </c>
      <c r="H10" s="216">
        <f t="shared" si="0"/>
        <v>43017</v>
      </c>
    </row>
    <row r="11" spans="1:11" ht="17.649999999999999" x14ac:dyDescent="0.5">
      <c r="A11" s="217">
        <f t="shared" si="1"/>
        <v>43009</v>
      </c>
      <c r="B11" s="113">
        <f t="shared" si="2"/>
        <v>43022</v>
      </c>
      <c r="C11" s="218">
        <f t="shared" si="3"/>
        <v>43028</v>
      </c>
      <c r="D11" s="224">
        <v>2018008</v>
      </c>
      <c r="E11" s="219">
        <f t="shared" si="4"/>
        <v>42995</v>
      </c>
      <c r="F11" s="217">
        <f t="shared" si="5"/>
        <v>43008</v>
      </c>
      <c r="G11" s="76">
        <f t="shared" si="6"/>
        <v>43021</v>
      </c>
      <c r="H11" s="220">
        <f t="shared" si="0"/>
        <v>43031</v>
      </c>
    </row>
    <row r="12" spans="1:11" ht="17.649999999999999" x14ac:dyDescent="0.5">
      <c r="A12" s="210">
        <f t="shared" si="1"/>
        <v>43023</v>
      </c>
      <c r="B12" s="221">
        <f t="shared" si="2"/>
        <v>43036</v>
      </c>
      <c r="C12" s="222">
        <f t="shared" si="3"/>
        <v>43042</v>
      </c>
      <c r="D12" s="225">
        <v>2018009</v>
      </c>
      <c r="E12" s="214">
        <f t="shared" si="4"/>
        <v>43009</v>
      </c>
      <c r="F12" s="210">
        <f t="shared" si="5"/>
        <v>43022</v>
      </c>
      <c r="G12" s="223">
        <f t="shared" si="6"/>
        <v>43035</v>
      </c>
      <c r="H12" s="216">
        <f t="shared" si="0"/>
        <v>43045</v>
      </c>
    </row>
    <row r="13" spans="1:11" ht="17.649999999999999" x14ac:dyDescent="0.5">
      <c r="A13" s="217">
        <f t="shared" si="1"/>
        <v>43037</v>
      </c>
      <c r="B13" s="113">
        <f t="shared" si="2"/>
        <v>43050</v>
      </c>
      <c r="C13" s="218">
        <f t="shared" si="3"/>
        <v>43056</v>
      </c>
      <c r="D13" s="224">
        <v>2018010</v>
      </c>
      <c r="E13" s="219">
        <f t="shared" si="4"/>
        <v>43023</v>
      </c>
      <c r="F13" s="217">
        <f t="shared" si="5"/>
        <v>43036</v>
      </c>
      <c r="G13" s="76">
        <f t="shared" si="6"/>
        <v>43049</v>
      </c>
      <c r="H13" s="220">
        <f t="shared" si="0"/>
        <v>43059</v>
      </c>
    </row>
    <row r="14" spans="1:11" ht="17.649999999999999" x14ac:dyDescent="0.5">
      <c r="A14" s="210">
        <f t="shared" si="1"/>
        <v>43051</v>
      </c>
      <c r="B14" s="221">
        <f t="shared" si="2"/>
        <v>43064</v>
      </c>
      <c r="C14" s="222">
        <f t="shared" si="3"/>
        <v>43070</v>
      </c>
      <c r="D14" s="225">
        <v>2018011</v>
      </c>
      <c r="E14" s="214">
        <f t="shared" si="4"/>
        <v>43037</v>
      </c>
      <c r="F14" s="210">
        <f t="shared" si="5"/>
        <v>43050</v>
      </c>
      <c r="G14" s="226" t="s">
        <v>107</v>
      </c>
      <c r="H14" s="216">
        <f t="shared" si="0"/>
        <v>43073</v>
      </c>
    </row>
    <row r="15" spans="1:11" ht="17.649999999999999" x14ac:dyDescent="0.5">
      <c r="A15" s="217">
        <f t="shared" si="1"/>
        <v>43065</v>
      </c>
      <c r="B15" s="113">
        <f t="shared" si="2"/>
        <v>43078</v>
      </c>
      <c r="C15" s="218">
        <f t="shared" si="3"/>
        <v>43084</v>
      </c>
      <c r="D15" s="224">
        <v>2018012</v>
      </c>
      <c r="E15" s="219">
        <f t="shared" si="4"/>
        <v>43051</v>
      </c>
      <c r="F15" s="217">
        <f t="shared" si="5"/>
        <v>43064</v>
      </c>
      <c r="G15" s="76">
        <f>B15-1</f>
        <v>43077</v>
      </c>
      <c r="H15" s="220">
        <f t="shared" si="0"/>
        <v>43087</v>
      </c>
    </row>
    <row r="16" spans="1:11" ht="17.649999999999999" x14ac:dyDescent="0.5">
      <c r="A16" s="210">
        <f t="shared" si="1"/>
        <v>43079</v>
      </c>
      <c r="B16" s="221">
        <f t="shared" si="2"/>
        <v>43092</v>
      </c>
      <c r="C16" s="222">
        <f t="shared" si="3"/>
        <v>43098</v>
      </c>
      <c r="D16" s="225">
        <v>2018013</v>
      </c>
      <c r="E16" s="214">
        <f t="shared" si="4"/>
        <v>43065</v>
      </c>
      <c r="F16" s="210">
        <f t="shared" si="5"/>
        <v>43078</v>
      </c>
      <c r="G16" s="237" t="s">
        <v>108</v>
      </c>
      <c r="H16" s="216">
        <f t="shared" si="0"/>
        <v>43101</v>
      </c>
    </row>
    <row r="17" spans="1:9" ht="17.649999999999999" x14ac:dyDescent="0.5">
      <c r="A17" s="217">
        <f t="shared" si="1"/>
        <v>43093</v>
      </c>
      <c r="B17" s="113">
        <f t="shared" si="2"/>
        <v>43106</v>
      </c>
      <c r="C17" s="218">
        <f t="shared" si="3"/>
        <v>43112</v>
      </c>
      <c r="D17" s="224">
        <v>2018014</v>
      </c>
      <c r="E17" s="219">
        <f t="shared" si="4"/>
        <v>43079</v>
      </c>
      <c r="F17" s="217">
        <f t="shared" si="5"/>
        <v>43092</v>
      </c>
      <c r="G17" s="76">
        <f>B17-1</f>
        <v>43105</v>
      </c>
      <c r="H17" s="220">
        <f t="shared" si="0"/>
        <v>43115</v>
      </c>
    </row>
    <row r="18" spans="1:9" ht="17.649999999999999" x14ac:dyDescent="0.5">
      <c r="A18" s="210">
        <f t="shared" si="1"/>
        <v>43107</v>
      </c>
      <c r="B18" s="221">
        <f t="shared" si="2"/>
        <v>43120</v>
      </c>
      <c r="C18" s="222">
        <f t="shared" si="3"/>
        <v>43126</v>
      </c>
      <c r="D18" s="225">
        <v>2018015</v>
      </c>
      <c r="E18" s="214">
        <f t="shared" si="4"/>
        <v>43093</v>
      </c>
      <c r="F18" s="210">
        <f t="shared" si="5"/>
        <v>43106</v>
      </c>
      <c r="G18" s="223">
        <f>B18-1</f>
        <v>43119</v>
      </c>
      <c r="H18" s="216">
        <f t="shared" si="0"/>
        <v>43129</v>
      </c>
    </row>
    <row r="19" spans="1:9" ht="17.649999999999999" x14ac:dyDescent="0.5">
      <c r="A19" s="217">
        <f t="shared" si="1"/>
        <v>43121</v>
      </c>
      <c r="B19" s="113">
        <f t="shared" si="2"/>
        <v>43134</v>
      </c>
      <c r="C19" s="218">
        <f t="shared" si="3"/>
        <v>43140</v>
      </c>
      <c r="D19" s="224">
        <v>2018016</v>
      </c>
      <c r="E19" s="219">
        <f t="shared" si="4"/>
        <v>43107</v>
      </c>
      <c r="F19" s="217">
        <f t="shared" si="5"/>
        <v>43120</v>
      </c>
      <c r="G19" s="76">
        <f>B19-1</f>
        <v>43133</v>
      </c>
      <c r="H19" s="220">
        <f t="shared" si="0"/>
        <v>43143</v>
      </c>
    </row>
    <row r="20" spans="1:9" ht="17.649999999999999" x14ac:dyDescent="0.5">
      <c r="A20" s="210">
        <f t="shared" si="1"/>
        <v>43135</v>
      </c>
      <c r="B20" s="221">
        <f t="shared" si="2"/>
        <v>43148</v>
      </c>
      <c r="C20" s="222">
        <f t="shared" si="3"/>
        <v>43154</v>
      </c>
      <c r="D20" s="225">
        <v>2018017</v>
      </c>
      <c r="E20" s="214">
        <f t="shared" si="4"/>
        <v>43121</v>
      </c>
      <c r="F20" s="210">
        <f t="shared" si="5"/>
        <v>43134</v>
      </c>
      <c r="G20" s="223">
        <f>B20-1</f>
        <v>43147</v>
      </c>
      <c r="H20" s="216">
        <f t="shared" si="0"/>
        <v>43157</v>
      </c>
    </row>
    <row r="21" spans="1:9" ht="17.649999999999999" x14ac:dyDescent="0.5">
      <c r="A21" s="217">
        <f t="shared" si="1"/>
        <v>43149</v>
      </c>
      <c r="B21" s="113">
        <f t="shared" si="2"/>
        <v>43162</v>
      </c>
      <c r="C21" s="218">
        <f t="shared" si="3"/>
        <v>43168</v>
      </c>
      <c r="D21" s="224">
        <v>2018018</v>
      </c>
      <c r="E21" s="219">
        <f t="shared" si="4"/>
        <v>43135</v>
      </c>
      <c r="F21" s="217">
        <f t="shared" si="5"/>
        <v>43148</v>
      </c>
      <c r="G21" s="76">
        <f>B21-1</f>
        <v>43161</v>
      </c>
      <c r="H21" s="220">
        <f t="shared" si="0"/>
        <v>43171</v>
      </c>
    </row>
    <row r="22" spans="1:9" ht="17.649999999999999" x14ac:dyDescent="0.5">
      <c r="A22" s="210">
        <f t="shared" si="1"/>
        <v>43163</v>
      </c>
      <c r="B22" s="221">
        <f t="shared" si="2"/>
        <v>43176</v>
      </c>
      <c r="C22" s="222">
        <f t="shared" si="3"/>
        <v>43182</v>
      </c>
      <c r="D22" s="225">
        <v>2018019</v>
      </c>
      <c r="E22" s="214">
        <f t="shared" si="4"/>
        <v>43149</v>
      </c>
      <c r="F22" s="210">
        <f t="shared" si="5"/>
        <v>43162</v>
      </c>
      <c r="G22" s="237" t="s">
        <v>109</v>
      </c>
      <c r="H22" s="216">
        <f t="shared" si="0"/>
        <v>43185</v>
      </c>
    </row>
    <row r="23" spans="1:9" ht="17.649999999999999" x14ac:dyDescent="0.5">
      <c r="A23" s="217">
        <f t="shared" si="1"/>
        <v>43177</v>
      </c>
      <c r="B23" s="113">
        <f t="shared" si="2"/>
        <v>43190</v>
      </c>
      <c r="C23" s="218">
        <f t="shared" si="3"/>
        <v>43196</v>
      </c>
      <c r="D23" s="224">
        <v>2018020</v>
      </c>
      <c r="E23" s="219">
        <f t="shared" si="4"/>
        <v>43163</v>
      </c>
      <c r="F23" s="217">
        <f t="shared" si="5"/>
        <v>43176</v>
      </c>
      <c r="G23" s="76">
        <v>43189</v>
      </c>
      <c r="H23" s="220">
        <f t="shared" si="0"/>
        <v>43199</v>
      </c>
    </row>
    <row r="24" spans="1:9" ht="17.649999999999999" x14ac:dyDescent="0.5">
      <c r="A24" s="210">
        <f t="shared" si="1"/>
        <v>43191</v>
      </c>
      <c r="B24" s="221">
        <f t="shared" si="2"/>
        <v>43204</v>
      </c>
      <c r="C24" s="222">
        <f t="shared" si="3"/>
        <v>43210</v>
      </c>
      <c r="D24" s="225">
        <v>2018021</v>
      </c>
      <c r="E24" s="214">
        <f t="shared" si="4"/>
        <v>43177</v>
      </c>
      <c r="F24" s="210">
        <f t="shared" si="5"/>
        <v>43190</v>
      </c>
      <c r="G24" s="223">
        <f>B24-1</f>
        <v>43203</v>
      </c>
      <c r="H24" s="216">
        <f t="shared" si="0"/>
        <v>43213</v>
      </c>
    </row>
    <row r="25" spans="1:9" ht="17.649999999999999" x14ac:dyDescent="0.5">
      <c r="A25" s="217">
        <f t="shared" si="1"/>
        <v>43205</v>
      </c>
      <c r="B25" s="113">
        <f t="shared" si="2"/>
        <v>43218</v>
      </c>
      <c r="C25" s="218">
        <f t="shared" si="3"/>
        <v>43224</v>
      </c>
      <c r="D25" s="224">
        <v>2018022</v>
      </c>
      <c r="E25" s="219">
        <f t="shared" si="4"/>
        <v>43191</v>
      </c>
      <c r="F25" s="217">
        <f t="shared" si="5"/>
        <v>43204</v>
      </c>
      <c r="G25" s="76">
        <f>B25-1</f>
        <v>43217</v>
      </c>
      <c r="H25" s="220">
        <f t="shared" si="0"/>
        <v>43227</v>
      </c>
    </row>
    <row r="26" spans="1:9" ht="17.649999999999999" x14ac:dyDescent="0.5">
      <c r="A26" s="210">
        <f t="shared" si="1"/>
        <v>43219</v>
      </c>
      <c r="B26" s="221">
        <f t="shared" si="2"/>
        <v>43232</v>
      </c>
      <c r="C26" s="222">
        <f t="shared" si="3"/>
        <v>43238</v>
      </c>
      <c r="D26" s="225">
        <v>2018023</v>
      </c>
      <c r="E26" s="214">
        <f t="shared" si="4"/>
        <v>43205</v>
      </c>
      <c r="F26" s="210">
        <f t="shared" si="5"/>
        <v>43218</v>
      </c>
      <c r="G26" s="223">
        <f>B26-1</f>
        <v>43231</v>
      </c>
      <c r="H26" s="216">
        <f t="shared" si="0"/>
        <v>43241</v>
      </c>
    </row>
    <row r="27" spans="1:9" ht="17.649999999999999" x14ac:dyDescent="0.5">
      <c r="A27" s="217">
        <f t="shared" si="1"/>
        <v>43233</v>
      </c>
      <c r="B27" s="113">
        <f t="shared" si="2"/>
        <v>43246</v>
      </c>
      <c r="C27" s="218">
        <f t="shared" si="3"/>
        <v>43252</v>
      </c>
      <c r="D27" s="224">
        <v>2018024</v>
      </c>
      <c r="E27" s="219">
        <f t="shared" si="4"/>
        <v>43219</v>
      </c>
      <c r="F27" s="217">
        <f t="shared" si="5"/>
        <v>43232</v>
      </c>
      <c r="G27" s="76">
        <f>B27-1</f>
        <v>43245</v>
      </c>
      <c r="H27" s="220">
        <f t="shared" si="0"/>
        <v>43255</v>
      </c>
    </row>
    <row r="28" spans="1:9" ht="17.649999999999999" x14ac:dyDescent="0.5">
      <c r="A28" s="210">
        <f t="shared" si="1"/>
        <v>43247</v>
      </c>
      <c r="B28" s="221">
        <f t="shared" si="2"/>
        <v>43260</v>
      </c>
      <c r="C28" s="222">
        <f t="shared" si="3"/>
        <v>43266</v>
      </c>
      <c r="D28" s="225">
        <v>2018025</v>
      </c>
      <c r="E28" s="214">
        <f t="shared" si="4"/>
        <v>43233</v>
      </c>
      <c r="F28" s="210">
        <f t="shared" si="5"/>
        <v>43246</v>
      </c>
      <c r="G28" s="238" t="s">
        <v>110</v>
      </c>
      <c r="H28" s="216">
        <f t="shared" si="0"/>
        <v>43269</v>
      </c>
    </row>
    <row r="29" spans="1:9" ht="17.649999999999999" x14ac:dyDescent="0.5">
      <c r="A29" s="217">
        <f t="shared" si="1"/>
        <v>43261</v>
      </c>
      <c r="B29" s="113">
        <f t="shared" si="2"/>
        <v>43274</v>
      </c>
      <c r="C29" s="218">
        <f t="shared" si="3"/>
        <v>43280</v>
      </c>
      <c r="D29" s="224">
        <v>2018026</v>
      </c>
      <c r="E29" s="219">
        <f t="shared" si="4"/>
        <v>43247</v>
      </c>
      <c r="F29" s="217">
        <f t="shared" si="5"/>
        <v>43260</v>
      </c>
      <c r="G29" s="229" t="s">
        <v>111</v>
      </c>
      <c r="H29" s="220">
        <f t="shared" si="0"/>
        <v>43283</v>
      </c>
      <c r="I29" s="109"/>
    </row>
    <row r="30" spans="1:9" ht="17.649999999999999" x14ac:dyDescent="0.5">
      <c r="A30" s="210">
        <f t="shared" si="1"/>
        <v>43275</v>
      </c>
      <c r="B30" s="221">
        <f t="shared" si="2"/>
        <v>43288</v>
      </c>
      <c r="C30" s="222">
        <f t="shared" si="3"/>
        <v>43294</v>
      </c>
      <c r="D30" s="225">
        <v>2019001</v>
      </c>
      <c r="E30" s="214">
        <f t="shared" si="4"/>
        <v>43261</v>
      </c>
      <c r="F30" s="210">
        <f t="shared" si="5"/>
        <v>43274</v>
      </c>
      <c r="G30" s="230" t="s">
        <v>112</v>
      </c>
      <c r="H30" s="216">
        <f t="shared" si="0"/>
        <v>43297</v>
      </c>
      <c r="I30" s="109"/>
    </row>
    <row r="31" spans="1:9" ht="17.649999999999999" x14ac:dyDescent="0.5">
      <c r="A31" s="231">
        <f t="shared" si="1"/>
        <v>43289</v>
      </c>
      <c r="B31" s="232">
        <f t="shared" si="2"/>
        <v>43302</v>
      </c>
      <c r="C31" s="233">
        <f t="shared" si="3"/>
        <v>43308</v>
      </c>
      <c r="D31" s="234">
        <v>2019002</v>
      </c>
      <c r="E31" s="235">
        <f t="shared" si="4"/>
        <v>43275</v>
      </c>
      <c r="F31" s="231">
        <f t="shared" si="5"/>
        <v>43288</v>
      </c>
      <c r="G31" s="83">
        <f>B31-1</f>
        <v>43301</v>
      </c>
      <c r="H31" s="236">
        <f t="shared" si="0"/>
        <v>43311</v>
      </c>
    </row>
    <row r="32" spans="1:9" ht="17.25" x14ac:dyDescent="0.45">
      <c r="A32" s="203"/>
      <c r="B32" s="204"/>
      <c r="E32" s="114"/>
      <c r="F32" s="114"/>
      <c r="G32" s="93"/>
    </row>
    <row r="33" spans="1:7" x14ac:dyDescent="0.35">
      <c r="A33" s="135" t="s">
        <v>33</v>
      </c>
      <c r="B33" s="308" t="s">
        <v>44</v>
      </c>
      <c r="C33" s="308"/>
      <c r="D33" s="308"/>
      <c r="E33" s="319"/>
      <c r="F33" s="319"/>
      <c r="G33" s="93"/>
    </row>
    <row r="34" spans="1:7" x14ac:dyDescent="0.35">
      <c r="A34" s="135" t="s">
        <v>45</v>
      </c>
      <c r="B34" s="313" t="s">
        <v>105</v>
      </c>
      <c r="C34" s="313"/>
      <c r="D34" s="313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4"/>
  <sheetViews>
    <sheetView zoomScaleNormal="100" workbookViewId="0"/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" customWidth="1"/>
    <col min="8" max="8" width="13" style="109" customWidth="1"/>
  </cols>
  <sheetData>
    <row r="1" spans="1:11" ht="17.649999999999999" x14ac:dyDescent="0.5">
      <c r="A1" s="320" t="s">
        <v>0</v>
      </c>
      <c r="B1" s="320"/>
      <c r="C1" s="321" t="s">
        <v>47</v>
      </c>
      <c r="D1" s="321" t="s">
        <v>2</v>
      </c>
      <c r="E1" s="322" t="s">
        <v>3</v>
      </c>
      <c r="F1" s="322"/>
      <c r="G1" s="174" t="s">
        <v>10</v>
      </c>
      <c r="H1" s="137" t="s">
        <v>11</v>
      </c>
    </row>
    <row r="2" spans="1:11" ht="17.649999999999999" x14ac:dyDescent="0.5">
      <c r="A2" s="317" t="s">
        <v>4</v>
      </c>
      <c r="B2" s="317"/>
      <c r="C2" s="323" t="s">
        <v>113</v>
      </c>
      <c r="D2" s="323"/>
      <c r="E2" s="318" t="s">
        <v>4</v>
      </c>
      <c r="F2" s="318"/>
      <c r="G2" s="43" t="s">
        <v>29</v>
      </c>
      <c r="H2" s="139" t="s">
        <v>14</v>
      </c>
    </row>
    <row r="3" spans="1:11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43" t="s">
        <v>16</v>
      </c>
      <c r="H3" s="139" t="s">
        <v>17</v>
      </c>
    </row>
    <row r="4" spans="1:11" ht="17.649999999999999" x14ac:dyDescent="0.5">
      <c r="A4" s="210">
        <v>43275</v>
      </c>
      <c r="B4" s="211">
        <f>A4+13</f>
        <v>43288</v>
      </c>
      <c r="C4" s="212">
        <f>B4+6</f>
        <v>43294</v>
      </c>
      <c r="D4" s="213">
        <v>2019001</v>
      </c>
      <c r="E4" s="214">
        <f>A4-14</f>
        <v>43261</v>
      </c>
      <c r="F4" s="211">
        <f>E4+13</f>
        <v>43274</v>
      </c>
      <c r="G4" s="239" t="s">
        <v>112</v>
      </c>
      <c r="H4" s="216">
        <f t="shared" ref="H4:H31" si="0">C4+3</f>
        <v>43297</v>
      </c>
      <c r="K4" s="150"/>
    </row>
    <row r="5" spans="1:11" ht="17.649999999999999" x14ac:dyDescent="0.5">
      <c r="A5" s="217">
        <f t="shared" ref="A5:A31" si="1">A4+14</f>
        <v>43289</v>
      </c>
      <c r="B5" s="113">
        <f t="shared" ref="B5:B31" si="2">B4+14</f>
        <v>43302</v>
      </c>
      <c r="C5" s="218">
        <f t="shared" ref="C5:C31" si="3">C4+14</f>
        <v>43308</v>
      </c>
      <c r="D5" s="209">
        <f t="shared" ref="D5:D29" si="4">D4+1</f>
        <v>2019002</v>
      </c>
      <c r="E5" s="219">
        <f t="shared" ref="E5:E31" si="5">E4+14</f>
        <v>43275</v>
      </c>
      <c r="F5" s="217">
        <f t="shared" ref="F5:F31" si="6">F4+14</f>
        <v>43288</v>
      </c>
      <c r="G5" s="76">
        <f t="shared" ref="G5:G13" si="7">B5-1</f>
        <v>43301</v>
      </c>
      <c r="H5" s="220">
        <f t="shared" si="0"/>
        <v>43311</v>
      </c>
    </row>
    <row r="6" spans="1:11" ht="17.649999999999999" x14ac:dyDescent="0.5">
      <c r="A6" s="210">
        <f t="shared" si="1"/>
        <v>43303</v>
      </c>
      <c r="B6" s="221">
        <f t="shared" si="2"/>
        <v>43316</v>
      </c>
      <c r="C6" s="222">
        <f t="shared" si="3"/>
        <v>43322</v>
      </c>
      <c r="D6" s="213">
        <f t="shared" si="4"/>
        <v>2019003</v>
      </c>
      <c r="E6" s="214">
        <f t="shared" si="5"/>
        <v>43289</v>
      </c>
      <c r="F6" s="210">
        <f t="shared" si="6"/>
        <v>43302</v>
      </c>
      <c r="G6" s="223">
        <f t="shared" si="7"/>
        <v>43315</v>
      </c>
      <c r="H6" s="216">
        <f t="shared" si="0"/>
        <v>43325</v>
      </c>
    </row>
    <row r="7" spans="1:11" ht="17.649999999999999" x14ac:dyDescent="0.5">
      <c r="A7" s="217">
        <f t="shared" si="1"/>
        <v>43317</v>
      </c>
      <c r="B7" s="113">
        <f t="shared" si="2"/>
        <v>43330</v>
      </c>
      <c r="C7" s="218">
        <f t="shared" si="3"/>
        <v>43336</v>
      </c>
      <c r="D7" s="224">
        <f t="shared" si="4"/>
        <v>2019004</v>
      </c>
      <c r="E7" s="219">
        <f t="shared" si="5"/>
        <v>43303</v>
      </c>
      <c r="F7" s="217">
        <f t="shared" si="6"/>
        <v>43316</v>
      </c>
      <c r="G7" s="76">
        <f t="shared" si="7"/>
        <v>43329</v>
      </c>
      <c r="H7" s="220">
        <f t="shared" si="0"/>
        <v>43339</v>
      </c>
    </row>
    <row r="8" spans="1:11" ht="17.649999999999999" x14ac:dyDescent="0.5">
      <c r="A8" s="210">
        <f t="shared" si="1"/>
        <v>43331</v>
      </c>
      <c r="B8" s="221">
        <f t="shared" si="2"/>
        <v>43344</v>
      </c>
      <c r="C8" s="222">
        <f t="shared" si="3"/>
        <v>43350</v>
      </c>
      <c r="D8" s="213">
        <f t="shared" si="4"/>
        <v>2019005</v>
      </c>
      <c r="E8" s="214">
        <f t="shared" si="5"/>
        <v>43317</v>
      </c>
      <c r="F8" s="210">
        <f t="shared" si="6"/>
        <v>43330</v>
      </c>
      <c r="G8" s="223">
        <f t="shared" si="7"/>
        <v>43343</v>
      </c>
      <c r="H8" s="216">
        <f t="shared" si="0"/>
        <v>43353</v>
      </c>
    </row>
    <row r="9" spans="1:11" ht="17.649999999999999" x14ac:dyDescent="0.5">
      <c r="A9" s="217">
        <f t="shared" si="1"/>
        <v>43345</v>
      </c>
      <c r="B9" s="113">
        <f t="shared" si="2"/>
        <v>43358</v>
      </c>
      <c r="C9" s="218">
        <f t="shared" si="3"/>
        <v>43364</v>
      </c>
      <c r="D9" s="224">
        <f t="shared" si="4"/>
        <v>2019006</v>
      </c>
      <c r="E9" s="219">
        <f t="shared" si="5"/>
        <v>43331</v>
      </c>
      <c r="F9" s="217">
        <f t="shared" si="6"/>
        <v>43344</v>
      </c>
      <c r="G9" s="76">
        <f t="shared" si="7"/>
        <v>43357</v>
      </c>
      <c r="H9" s="220">
        <f t="shared" si="0"/>
        <v>43367</v>
      </c>
    </row>
    <row r="10" spans="1:11" ht="17.649999999999999" x14ac:dyDescent="0.5">
      <c r="A10" s="210">
        <f t="shared" si="1"/>
        <v>43359</v>
      </c>
      <c r="B10" s="221">
        <f t="shared" si="2"/>
        <v>43372</v>
      </c>
      <c r="C10" s="222">
        <f t="shared" si="3"/>
        <v>43378</v>
      </c>
      <c r="D10" s="225">
        <f t="shared" si="4"/>
        <v>2019007</v>
      </c>
      <c r="E10" s="214">
        <f t="shared" si="5"/>
        <v>43345</v>
      </c>
      <c r="F10" s="210">
        <f t="shared" si="6"/>
        <v>43358</v>
      </c>
      <c r="G10" s="223">
        <f t="shared" si="7"/>
        <v>43371</v>
      </c>
      <c r="H10" s="216">
        <f t="shared" si="0"/>
        <v>43381</v>
      </c>
    </row>
    <row r="11" spans="1:11" ht="17.649999999999999" x14ac:dyDescent="0.5">
      <c r="A11" s="217">
        <f t="shared" si="1"/>
        <v>43373</v>
      </c>
      <c r="B11" s="113">
        <f t="shared" si="2"/>
        <v>43386</v>
      </c>
      <c r="C11" s="218">
        <f t="shared" si="3"/>
        <v>43392</v>
      </c>
      <c r="D11" s="224">
        <f t="shared" si="4"/>
        <v>2019008</v>
      </c>
      <c r="E11" s="219">
        <f t="shared" si="5"/>
        <v>43359</v>
      </c>
      <c r="F11" s="217">
        <f t="shared" si="6"/>
        <v>43372</v>
      </c>
      <c r="G11" s="76">
        <f t="shared" si="7"/>
        <v>43385</v>
      </c>
      <c r="H11" s="220">
        <f t="shared" si="0"/>
        <v>43395</v>
      </c>
    </row>
    <row r="12" spans="1:11" ht="17.649999999999999" x14ac:dyDescent="0.5">
      <c r="A12" s="210">
        <f t="shared" si="1"/>
        <v>43387</v>
      </c>
      <c r="B12" s="221">
        <f t="shared" si="2"/>
        <v>43400</v>
      </c>
      <c r="C12" s="222">
        <f t="shared" si="3"/>
        <v>43406</v>
      </c>
      <c r="D12" s="225">
        <f t="shared" si="4"/>
        <v>2019009</v>
      </c>
      <c r="E12" s="214">
        <f t="shared" si="5"/>
        <v>43373</v>
      </c>
      <c r="F12" s="210">
        <f t="shared" si="6"/>
        <v>43386</v>
      </c>
      <c r="G12" s="223">
        <f t="shared" si="7"/>
        <v>43399</v>
      </c>
      <c r="H12" s="216">
        <f t="shared" si="0"/>
        <v>43409</v>
      </c>
    </row>
    <row r="13" spans="1:11" ht="17.649999999999999" x14ac:dyDescent="0.5">
      <c r="A13" s="217">
        <f t="shared" si="1"/>
        <v>43401</v>
      </c>
      <c r="B13" s="113">
        <f t="shared" si="2"/>
        <v>43414</v>
      </c>
      <c r="C13" s="218">
        <f t="shared" si="3"/>
        <v>43420</v>
      </c>
      <c r="D13" s="224">
        <f t="shared" si="4"/>
        <v>2019010</v>
      </c>
      <c r="E13" s="219">
        <f t="shared" si="5"/>
        <v>43387</v>
      </c>
      <c r="F13" s="217">
        <f t="shared" si="6"/>
        <v>43400</v>
      </c>
      <c r="G13" s="76">
        <f t="shared" si="7"/>
        <v>43413</v>
      </c>
      <c r="H13" s="220">
        <f t="shared" si="0"/>
        <v>43423</v>
      </c>
    </row>
    <row r="14" spans="1:11" ht="17.649999999999999" x14ac:dyDescent="0.5">
      <c r="A14" s="210">
        <f t="shared" si="1"/>
        <v>43415</v>
      </c>
      <c r="B14" s="221">
        <f t="shared" si="2"/>
        <v>43428</v>
      </c>
      <c r="C14" s="222">
        <f t="shared" si="3"/>
        <v>43434</v>
      </c>
      <c r="D14" s="225">
        <f t="shared" si="4"/>
        <v>2019011</v>
      </c>
      <c r="E14" s="214">
        <f t="shared" si="5"/>
        <v>43401</v>
      </c>
      <c r="F14" s="210">
        <f t="shared" si="6"/>
        <v>43414</v>
      </c>
      <c r="G14" s="240" t="s">
        <v>114</v>
      </c>
      <c r="H14" s="216">
        <f t="shared" si="0"/>
        <v>43437</v>
      </c>
    </row>
    <row r="15" spans="1:11" ht="17.649999999999999" x14ac:dyDescent="0.5">
      <c r="A15" s="217">
        <f t="shared" si="1"/>
        <v>43429</v>
      </c>
      <c r="B15" s="113">
        <f t="shared" si="2"/>
        <v>43442</v>
      </c>
      <c r="C15" s="218">
        <f t="shared" si="3"/>
        <v>43448</v>
      </c>
      <c r="D15" s="224">
        <f t="shared" si="4"/>
        <v>2019012</v>
      </c>
      <c r="E15" s="219">
        <f t="shared" si="5"/>
        <v>43415</v>
      </c>
      <c r="F15" s="217">
        <f t="shared" si="6"/>
        <v>43428</v>
      </c>
      <c r="G15" s="76">
        <f>B15-1</f>
        <v>43441</v>
      </c>
      <c r="H15" s="220">
        <f t="shared" si="0"/>
        <v>43451</v>
      </c>
    </row>
    <row r="16" spans="1:11" ht="17.649999999999999" x14ac:dyDescent="0.5">
      <c r="A16" s="210">
        <f t="shared" si="1"/>
        <v>43443</v>
      </c>
      <c r="B16" s="221">
        <f t="shared" si="2"/>
        <v>43456</v>
      </c>
      <c r="C16" s="222">
        <f t="shared" si="3"/>
        <v>43462</v>
      </c>
      <c r="D16" s="225">
        <f t="shared" si="4"/>
        <v>2019013</v>
      </c>
      <c r="E16" s="214">
        <f t="shared" si="5"/>
        <v>43429</v>
      </c>
      <c r="F16" s="210">
        <f t="shared" si="6"/>
        <v>43442</v>
      </c>
      <c r="G16" s="239" t="s">
        <v>115</v>
      </c>
      <c r="H16" s="216">
        <f t="shared" si="0"/>
        <v>43465</v>
      </c>
    </row>
    <row r="17" spans="1:9" ht="17.649999999999999" x14ac:dyDescent="0.5">
      <c r="A17" s="217">
        <f t="shared" si="1"/>
        <v>43457</v>
      </c>
      <c r="B17" s="113">
        <f t="shared" si="2"/>
        <v>43470</v>
      </c>
      <c r="C17" s="218">
        <f t="shared" si="3"/>
        <v>43476</v>
      </c>
      <c r="D17" s="224">
        <f t="shared" si="4"/>
        <v>2019014</v>
      </c>
      <c r="E17" s="219">
        <f t="shared" si="5"/>
        <v>43443</v>
      </c>
      <c r="F17" s="217">
        <f t="shared" si="6"/>
        <v>43456</v>
      </c>
      <c r="G17" s="76">
        <f t="shared" ref="G17:G22" si="8">B17-1</f>
        <v>43469</v>
      </c>
      <c r="H17" s="220">
        <f t="shared" si="0"/>
        <v>43479</v>
      </c>
    </row>
    <row r="18" spans="1:9" ht="17.649999999999999" x14ac:dyDescent="0.5">
      <c r="A18" s="210">
        <f t="shared" si="1"/>
        <v>43471</v>
      </c>
      <c r="B18" s="221">
        <f t="shared" si="2"/>
        <v>43484</v>
      </c>
      <c r="C18" s="222">
        <f t="shared" si="3"/>
        <v>43490</v>
      </c>
      <c r="D18" s="225">
        <f t="shared" si="4"/>
        <v>2019015</v>
      </c>
      <c r="E18" s="214">
        <f t="shared" si="5"/>
        <v>43457</v>
      </c>
      <c r="F18" s="210">
        <f t="shared" si="6"/>
        <v>43470</v>
      </c>
      <c r="G18" s="223">
        <f t="shared" si="8"/>
        <v>43483</v>
      </c>
      <c r="H18" s="216">
        <f t="shared" si="0"/>
        <v>43493</v>
      </c>
    </row>
    <row r="19" spans="1:9" ht="17.649999999999999" x14ac:dyDescent="0.5">
      <c r="A19" s="217">
        <f t="shared" si="1"/>
        <v>43485</v>
      </c>
      <c r="B19" s="113">
        <f t="shared" si="2"/>
        <v>43498</v>
      </c>
      <c r="C19" s="218">
        <f t="shared" si="3"/>
        <v>43504</v>
      </c>
      <c r="D19" s="224">
        <f t="shared" si="4"/>
        <v>2019016</v>
      </c>
      <c r="E19" s="219">
        <f t="shared" si="5"/>
        <v>43471</v>
      </c>
      <c r="F19" s="217">
        <f t="shared" si="6"/>
        <v>43484</v>
      </c>
      <c r="G19" s="76">
        <f t="shared" si="8"/>
        <v>43497</v>
      </c>
      <c r="H19" s="220">
        <f t="shared" si="0"/>
        <v>43507</v>
      </c>
    </row>
    <row r="20" spans="1:9" ht="17.649999999999999" x14ac:dyDescent="0.5">
      <c r="A20" s="210">
        <f t="shared" si="1"/>
        <v>43499</v>
      </c>
      <c r="B20" s="221">
        <f t="shared" si="2"/>
        <v>43512</v>
      </c>
      <c r="C20" s="222">
        <f t="shared" si="3"/>
        <v>43518</v>
      </c>
      <c r="D20" s="225">
        <f t="shared" si="4"/>
        <v>2019017</v>
      </c>
      <c r="E20" s="214">
        <f t="shared" si="5"/>
        <v>43485</v>
      </c>
      <c r="F20" s="210">
        <f t="shared" si="6"/>
        <v>43498</v>
      </c>
      <c r="G20" s="223">
        <f t="shared" si="8"/>
        <v>43511</v>
      </c>
      <c r="H20" s="216">
        <f t="shared" si="0"/>
        <v>43521</v>
      </c>
    </row>
    <row r="21" spans="1:9" ht="17.649999999999999" x14ac:dyDescent="0.5">
      <c r="A21" s="217">
        <f t="shared" si="1"/>
        <v>43513</v>
      </c>
      <c r="B21" s="113">
        <f t="shared" si="2"/>
        <v>43526</v>
      </c>
      <c r="C21" s="218">
        <f t="shared" si="3"/>
        <v>43532</v>
      </c>
      <c r="D21" s="224">
        <f t="shared" si="4"/>
        <v>2019018</v>
      </c>
      <c r="E21" s="219">
        <f t="shared" si="5"/>
        <v>43499</v>
      </c>
      <c r="F21" s="217">
        <f t="shared" si="6"/>
        <v>43512</v>
      </c>
      <c r="G21" s="76">
        <f t="shared" si="8"/>
        <v>43525</v>
      </c>
      <c r="H21" s="220">
        <f t="shared" si="0"/>
        <v>43535</v>
      </c>
    </row>
    <row r="22" spans="1:9" ht="17.649999999999999" x14ac:dyDescent="0.5">
      <c r="A22" s="210">
        <f t="shared" si="1"/>
        <v>43527</v>
      </c>
      <c r="B22" s="221">
        <f t="shared" si="2"/>
        <v>43540</v>
      </c>
      <c r="C22" s="222">
        <f t="shared" si="3"/>
        <v>43546</v>
      </c>
      <c r="D22" s="225">
        <f t="shared" si="4"/>
        <v>2019019</v>
      </c>
      <c r="E22" s="214">
        <f t="shared" si="5"/>
        <v>43513</v>
      </c>
      <c r="F22" s="210">
        <f t="shared" si="6"/>
        <v>43526</v>
      </c>
      <c r="G22" s="240">
        <f t="shared" si="8"/>
        <v>43539</v>
      </c>
      <c r="H22" s="216">
        <f t="shared" si="0"/>
        <v>43549</v>
      </c>
    </row>
    <row r="23" spans="1:9" ht="17.649999999999999" x14ac:dyDescent="0.5">
      <c r="A23" s="217">
        <f t="shared" si="1"/>
        <v>43541</v>
      </c>
      <c r="B23" s="113">
        <f t="shared" si="2"/>
        <v>43554</v>
      </c>
      <c r="C23" s="218">
        <f t="shared" si="3"/>
        <v>43560</v>
      </c>
      <c r="D23" s="224">
        <f t="shared" si="4"/>
        <v>2019020</v>
      </c>
      <c r="E23" s="219">
        <f t="shared" si="5"/>
        <v>43527</v>
      </c>
      <c r="F23" s="217">
        <f t="shared" si="6"/>
        <v>43540</v>
      </c>
      <c r="G23" s="76">
        <v>43189</v>
      </c>
      <c r="H23" s="220">
        <f t="shared" si="0"/>
        <v>43563</v>
      </c>
    </row>
    <row r="24" spans="1:9" ht="17.649999999999999" x14ac:dyDescent="0.5">
      <c r="A24" s="210">
        <f t="shared" si="1"/>
        <v>43555</v>
      </c>
      <c r="B24" s="221">
        <f t="shared" si="2"/>
        <v>43568</v>
      </c>
      <c r="C24" s="222">
        <f t="shared" si="3"/>
        <v>43574</v>
      </c>
      <c r="D24" s="225">
        <f t="shared" si="4"/>
        <v>2019021</v>
      </c>
      <c r="E24" s="214">
        <f t="shared" si="5"/>
        <v>43541</v>
      </c>
      <c r="F24" s="210">
        <f t="shared" si="6"/>
        <v>43554</v>
      </c>
      <c r="G24" s="223">
        <f>B24-1</f>
        <v>43567</v>
      </c>
      <c r="H24" s="216">
        <f t="shared" si="0"/>
        <v>43577</v>
      </c>
    </row>
    <row r="25" spans="1:9" ht="17.649999999999999" x14ac:dyDescent="0.5">
      <c r="A25" s="217">
        <f t="shared" si="1"/>
        <v>43569</v>
      </c>
      <c r="B25" s="113">
        <f t="shared" si="2"/>
        <v>43582</v>
      </c>
      <c r="C25" s="218">
        <f t="shared" si="3"/>
        <v>43588</v>
      </c>
      <c r="D25" s="224">
        <f t="shared" si="4"/>
        <v>2019022</v>
      </c>
      <c r="E25" s="219">
        <f t="shared" si="5"/>
        <v>43555</v>
      </c>
      <c r="F25" s="217">
        <f t="shared" si="6"/>
        <v>43568</v>
      </c>
      <c r="G25" s="76">
        <f>B25-1</f>
        <v>43581</v>
      </c>
      <c r="H25" s="220">
        <f t="shared" si="0"/>
        <v>43591</v>
      </c>
    </row>
    <row r="26" spans="1:9" ht="17.649999999999999" x14ac:dyDescent="0.5">
      <c r="A26" s="210">
        <f t="shared" si="1"/>
        <v>43583</v>
      </c>
      <c r="B26" s="221">
        <f t="shared" si="2"/>
        <v>43596</v>
      </c>
      <c r="C26" s="222">
        <f t="shared" si="3"/>
        <v>43602</v>
      </c>
      <c r="D26" s="225">
        <f t="shared" si="4"/>
        <v>2019023</v>
      </c>
      <c r="E26" s="214">
        <f t="shared" si="5"/>
        <v>43569</v>
      </c>
      <c r="F26" s="210">
        <f t="shared" si="6"/>
        <v>43582</v>
      </c>
      <c r="G26" s="223">
        <f>B26-1</f>
        <v>43595</v>
      </c>
      <c r="H26" s="216">
        <f t="shared" si="0"/>
        <v>43605</v>
      </c>
    </row>
    <row r="27" spans="1:9" ht="17.649999999999999" x14ac:dyDescent="0.5">
      <c r="A27" s="217">
        <f t="shared" si="1"/>
        <v>43597</v>
      </c>
      <c r="B27" s="113">
        <f t="shared" si="2"/>
        <v>43610</v>
      </c>
      <c r="C27" s="218">
        <f t="shared" si="3"/>
        <v>43616</v>
      </c>
      <c r="D27" s="224">
        <f t="shared" si="4"/>
        <v>2019024</v>
      </c>
      <c r="E27" s="219">
        <f t="shared" si="5"/>
        <v>43583</v>
      </c>
      <c r="F27" s="217">
        <f t="shared" si="6"/>
        <v>43596</v>
      </c>
      <c r="G27" s="76">
        <f>B27-1</f>
        <v>43609</v>
      </c>
      <c r="H27" s="220">
        <f t="shared" si="0"/>
        <v>43619</v>
      </c>
    </row>
    <row r="28" spans="1:9" ht="17.649999999999999" x14ac:dyDescent="0.5">
      <c r="A28" s="210">
        <f t="shared" si="1"/>
        <v>43611</v>
      </c>
      <c r="B28" s="221">
        <f t="shared" si="2"/>
        <v>43624</v>
      </c>
      <c r="C28" s="222">
        <f t="shared" si="3"/>
        <v>43630</v>
      </c>
      <c r="D28" s="225">
        <f t="shared" si="4"/>
        <v>2019025</v>
      </c>
      <c r="E28" s="214">
        <f t="shared" si="5"/>
        <v>43597</v>
      </c>
      <c r="F28" s="210">
        <f t="shared" si="6"/>
        <v>43610</v>
      </c>
      <c r="G28" s="240" t="s">
        <v>116</v>
      </c>
      <c r="H28" s="216">
        <f t="shared" si="0"/>
        <v>43633</v>
      </c>
    </row>
    <row r="29" spans="1:9" ht="17.649999999999999" x14ac:dyDescent="0.5">
      <c r="A29" s="217">
        <f t="shared" si="1"/>
        <v>43625</v>
      </c>
      <c r="B29" s="113">
        <f t="shared" si="2"/>
        <v>43638</v>
      </c>
      <c r="C29" s="218">
        <f t="shared" si="3"/>
        <v>43644</v>
      </c>
      <c r="D29" s="224">
        <f t="shared" si="4"/>
        <v>2019026</v>
      </c>
      <c r="E29" s="219">
        <f t="shared" si="5"/>
        <v>43611</v>
      </c>
      <c r="F29" s="217">
        <f t="shared" si="6"/>
        <v>43624</v>
      </c>
      <c r="G29" s="229" t="s">
        <v>117</v>
      </c>
      <c r="H29" s="220">
        <f t="shared" si="0"/>
        <v>43647</v>
      </c>
      <c r="I29" s="109"/>
    </row>
    <row r="30" spans="1:9" ht="17.649999999999999" x14ac:dyDescent="0.5">
      <c r="A30" s="210">
        <f t="shared" si="1"/>
        <v>43639</v>
      </c>
      <c r="B30" s="221">
        <f t="shared" si="2"/>
        <v>43652</v>
      </c>
      <c r="C30" s="222">
        <f t="shared" si="3"/>
        <v>43658</v>
      </c>
      <c r="D30" s="225" t="s">
        <v>118</v>
      </c>
      <c r="E30" s="214">
        <f t="shared" si="5"/>
        <v>43625</v>
      </c>
      <c r="F30" s="210">
        <f t="shared" si="6"/>
        <v>43638</v>
      </c>
      <c r="G30" s="230" t="s">
        <v>119</v>
      </c>
      <c r="H30" s="216">
        <f t="shared" si="0"/>
        <v>43661</v>
      </c>
      <c r="I30" s="109"/>
    </row>
    <row r="31" spans="1:9" ht="17.649999999999999" x14ac:dyDescent="0.5">
      <c r="A31" s="231">
        <f t="shared" si="1"/>
        <v>43653</v>
      </c>
      <c r="B31" s="232">
        <f t="shared" si="2"/>
        <v>43666</v>
      </c>
      <c r="C31" s="233">
        <f t="shared" si="3"/>
        <v>43672</v>
      </c>
      <c r="D31" s="241" t="s">
        <v>120</v>
      </c>
      <c r="E31" s="235">
        <f t="shared" si="5"/>
        <v>43639</v>
      </c>
      <c r="F31" s="231">
        <f t="shared" si="6"/>
        <v>43652</v>
      </c>
      <c r="G31" s="83">
        <f>B31-1</f>
        <v>43665</v>
      </c>
      <c r="H31" s="236">
        <f t="shared" si="0"/>
        <v>43675</v>
      </c>
    </row>
    <row r="32" spans="1:9" ht="17.25" x14ac:dyDescent="0.45">
      <c r="A32" s="203"/>
      <c r="B32" s="204"/>
      <c r="D32" s="242" t="s">
        <v>121</v>
      </c>
      <c r="E32" s="114"/>
      <c r="F32" s="114"/>
      <c r="G32" s="93"/>
    </row>
    <row r="33" spans="1:7" x14ac:dyDescent="0.35">
      <c r="A33" s="135"/>
      <c r="B33" s="324" t="s">
        <v>122</v>
      </c>
      <c r="C33" s="324"/>
      <c r="D33" s="324"/>
      <c r="E33" s="319"/>
      <c r="F33" s="319"/>
      <c r="G33" s="93"/>
    </row>
    <row r="34" spans="1:7" x14ac:dyDescent="0.35">
      <c r="A34" s="135"/>
      <c r="B34" s="324" t="s">
        <v>123</v>
      </c>
      <c r="C34" s="324"/>
      <c r="D34" s="324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5"/>
  <sheetViews>
    <sheetView zoomScaleNormal="100" workbookViewId="0"/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.33203125" customWidth="1"/>
    <col min="8" max="8" width="13" style="109" customWidth="1"/>
  </cols>
  <sheetData>
    <row r="1" spans="1:8" ht="17.649999999999999" x14ac:dyDescent="0.5">
      <c r="A1" s="325" t="s">
        <v>0</v>
      </c>
      <c r="B1" s="325"/>
      <c r="C1" s="321" t="s">
        <v>47</v>
      </c>
      <c r="D1" s="321" t="s">
        <v>2</v>
      </c>
      <c r="E1" s="326" t="s">
        <v>3</v>
      </c>
      <c r="F1" s="326"/>
      <c r="G1" s="243" t="s">
        <v>124</v>
      </c>
      <c r="H1" s="137" t="s">
        <v>11</v>
      </c>
    </row>
    <row r="2" spans="1:8" ht="17.649999999999999" x14ac:dyDescent="0.5">
      <c r="A2" s="317" t="s">
        <v>4</v>
      </c>
      <c r="B2" s="317"/>
      <c r="C2" s="323" t="s">
        <v>125</v>
      </c>
      <c r="D2" s="323"/>
      <c r="E2" s="318" t="s">
        <v>4</v>
      </c>
      <c r="F2" s="318"/>
      <c r="G2" s="244" t="s">
        <v>126</v>
      </c>
      <c r="H2" s="139" t="s">
        <v>14</v>
      </c>
    </row>
    <row r="3" spans="1:8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45" t="s">
        <v>127</v>
      </c>
      <c r="H3" s="139" t="s">
        <v>17</v>
      </c>
    </row>
    <row r="4" spans="1:8" ht="17.649999999999999" x14ac:dyDescent="0.5">
      <c r="A4" s="246">
        <v>43639</v>
      </c>
      <c r="B4" s="247">
        <f>A4+13</f>
        <v>43652</v>
      </c>
      <c r="C4" s="248">
        <f>B4+6</f>
        <v>43658</v>
      </c>
      <c r="D4" s="249" t="s">
        <v>128</v>
      </c>
      <c r="E4" s="250">
        <f>A4-14</f>
        <v>43625</v>
      </c>
      <c r="F4" s="247">
        <f>E4+13</f>
        <v>43638</v>
      </c>
      <c r="G4" s="251" t="s">
        <v>129</v>
      </c>
      <c r="H4" s="252">
        <f t="shared" ref="H4:H31" si="0">C4+3</f>
        <v>43661</v>
      </c>
    </row>
    <row r="5" spans="1:8" ht="17.649999999999999" x14ac:dyDescent="0.5">
      <c r="A5" s="217">
        <f t="shared" ref="A5:A31" si="1">A4+14</f>
        <v>43653</v>
      </c>
      <c r="B5" s="113">
        <f t="shared" ref="B5:B31" si="2">B4+14</f>
        <v>43666</v>
      </c>
      <c r="C5" s="218">
        <f t="shared" ref="C5:C31" si="3">C4+14</f>
        <v>43672</v>
      </c>
      <c r="D5" s="209" t="s">
        <v>130</v>
      </c>
      <c r="E5" s="219">
        <f t="shared" ref="E5:E31" si="4">E4+14</f>
        <v>43639</v>
      </c>
      <c r="F5" s="217">
        <f t="shared" ref="F5:F31" si="5">F4+14</f>
        <v>43652</v>
      </c>
      <c r="G5" s="76">
        <f t="shared" ref="G5:G13" si="6">B5+2</f>
        <v>43668</v>
      </c>
      <c r="H5" s="253">
        <f t="shared" si="0"/>
        <v>43675</v>
      </c>
    </row>
    <row r="6" spans="1:8" ht="17.649999999999999" x14ac:dyDescent="0.5">
      <c r="A6" s="246">
        <f t="shared" si="1"/>
        <v>43667</v>
      </c>
      <c r="B6" s="254">
        <f t="shared" si="2"/>
        <v>43680</v>
      </c>
      <c r="C6" s="255">
        <f t="shared" si="3"/>
        <v>43686</v>
      </c>
      <c r="D6" s="249" t="s">
        <v>131</v>
      </c>
      <c r="E6" s="250">
        <f t="shared" si="4"/>
        <v>43653</v>
      </c>
      <c r="F6" s="246">
        <f t="shared" si="5"/>
        <v>43666</v>
      </c>
      <c r="G6" s="256">
        <f t="shared" si="6"/>
        <v>43682</v>
      </c>
      <c r="H6" s="252">
        <f t="shared" si="0"/>
        <v>43689</v>
      </c>
    </row>
    <row r="7" spans="1:8" ht="17.649999999999999" x14ac:dyDescent="0.5">
      <c r="A7" s="217">
        <f t="shared" si="1"/>
        <v>43681</v>
      </c>
      <c r="B7" s="113">
        <f t="shared" si="2"/>
        <v>43694</v>
      </c>
      <c r="C7" s="218">
        <f t="shared" si="3"/>
        <v>43700</v>
      </c>
      <c r="D7" s="209" t="s">
        <v>132</v>
      </c>
      <c r="E7" s="219">
        <f t="shared" si="4"/>
        <v>43667</v>
      </c>
      <c r="F7" s="217">
        <f t="shared" si="5"/>
        <v>43680</v>
      </c>
      <c r="G7" s="76">
        <f t="shared" si="6"/>
        <v>43696</v>
      </c>
      <c r="H7" s="253">
        <f t="shared" si="0"/>
        <v>43703</v>
      </c>
    </row>
    <row r="8" spans="1:8" ht="17.649999999999999" x14ac:dyDescent="0.5">
      <c r="A8" s="246">
        <f t="shared" si="1"/>
        <v>43695</v>
      </c>
      <c r="B8" s="254">
        <f t="shared" si="2"/>
        <v>43708</v>
      </c>
      <c r="C8" s="255">
        <f t="shared" si="3"/>
        <v>43714</v>
      </c>
      <c r="D8" s="249" t="s">
        <v>133</v>
      </c>
      <c r="E8" s="250">
        <f t="shared" si="4"/>
        <v>43681</v>
      </c>
      <c r="F8" s="246">
        <f t="shared" si="5"/>
        <v>43694</v>
      </c>
      <c r="G8" s="256">
        <f t="shared" si="6"/>
        <v>43710</v>
      </c>
      <c r="H8" s="252">
        <f t="shared" si="0"/>
        <v>43717</v>
      </c>
    </row>
    <row r="9" spans="1:8" ht="17.649999999999999" x14ac:dyDescent="0.5">
      <c r="A9" s="217">
        <f t="shared" si="1"/>
        <v>43709</v>
      </c>
      <c r="B9" s="113">
        <f t="shared" si="2"/>
        <v>43722</v>
      </c>
      <c r="C9" s="218">
        <f t="shared" si="3"/>
        <v>43728</v>
      </c>
      <c r="D9" s="209" t="s">
        <v>134</v>
      </c>
      <c r="E9" s="219">
        <f t="shared" si="4"/>
        <v>43695</v>
      </c>
      <c r="F9" s="217">
        <f t="shared" si="5"/>
        <v>43708</v>
      </c>
      <c r="G9" s="76">
        <f t="shared" si="6"/>
        <v>43724</v>
      </c>
      <c r="H9" s="253">
        <f t="shared" si="0"/>
        <v>43731</v>
      </c>
    </row>
    <row r="10" spans="1:8" ht="17.649999999999999" x14ac:dyDescent="0.5">
      <c r="A10" s="246">
        <f t="shared" si="1"/>
        <v>43723</v>
      </c>
      <c r="B10" s="254">
        <f t="shared" si="2"/>
        <v>43736</v>
      </c>
      <c r="C10" s="255">
        <f t="shared" si="3"/>
        <v>43742</v>
      </c>
      <c r="D10" s="249" t="s">
        <v>135</v>
      </c>
      <c r="E10" s="250">
        <f t="shared" si="4"/>
        <v>43709</v>
      </c>
      <c r="F10" s="246">
        <f t="shared" si="5"/>
        <v>43722</v>
      </c>
      <c r="G10" s="256">
        <f t="shared" si="6"/>
        <v>43738</v>
      </c>
      <c r="H10" s="252">
        <f t="shared" si="0"/>
        <v>43745</v>
      </c>
    </row>
    <row r="11" spans="1:8" ht="17.649999999999999" x14ac:dyDescent="0.5">
      <c r="A11" s="217">
        <f t="shared" si="1"/>
        <v>43737</v>
      </c>
      <c r="B11" s="113">
        <f t="shared" si="2"/>
        <v>43750</v>
      </c>
      <c r="C11" s="218">
        <f t="shared" si="3"/>
        <v>43756</v>
      </c>
      <c r="D11" s="209" t="s">
        <v>136</v>
      </c>
      <c r="E11" s="219">
        <f t="shared" si="4"/>
        <v>43723</v>
      </c>
      <c r="F11" s="217">
        <f t="shared" si="5"/>
        <v>43736</v>
      </c>
      <c r="G11" s="76">
        <f t="shared" si="6"/>
        <v>43752</v>
      </c>
      <c r="H11" s="253">
        <f t="shared" si="0"/>
        <v>43759</v>
      </c>
    </row>
    <row r="12" spans="1:8" ht="17.649999999999999" x14ac:dyDescent="0.5">
      <c r="A12" s="246">
        <f t="shared" si="1"/>
        <v>43751</v>
      </c>
      <c r="B12" s="254">
        <f t="shared" si="2"/>
        <v>43764</v>
      </c>
      <c r="C12" s="255">
        <f t="shared" si="3"/>
        <v>43770</v>
      </c>
      <c r="D12" s="249" t="s">
        <v>137</v>
      </c>
      <c r="E12" s="250">
        <f t="shared" si="4"/>
        <v>43737</v>
      </c>
      <c r="F12" s="246">
        <f t="shared" si="5"/>
        <v>43750</v>
      </c>
      <c r="G12" s="256">
        <f t="shared" si="6"/>
        <v>43766</v>
      </c>
      <c r="H12" s="252">
        <f t="shared" si="0"/>
        <v>43773</v>
      </c>
    </row>
    <row r="13" spans="1:8" ht="17.649999999999999" x14ac:dyDescent="0.5">
      <c r="A13" s="217">
        <f t="shared" si="1"/>
        <v>43765</v>
      </c>
      <c r="B13" s="113">
        <f t="shared" si="2"/>
        <v>43778</v>
      </c>
      <c r="C13" s="218">
        <f t="shared" si="3"/>
        <v>43784</v>
      </c>
      <c r="D13" s="209" t="s">
        <v>138</v>
      </c>
      <c r="E13" s="219">
        <f t="shared" si="4"/>
        <v>43751</v>
      </c>
      <c r="F13" s="217">
        <f t="shared" si="5"/>
        <v>43764</v>
      </c>
      <c r="G13" s="76">
        <f t="shared" si="6"/>
        <v>43780</v>
      </c>
      <c r="H13" s="253">
        <f t="shared" si="0"/>
        <v>43787</v>
      </c>
    </row>
    <row r="14" spans="1:8" ht="17.649999999999999" x14ac:dyDescent="0.5">
      <c r="A14" s="246">
        <f t="shared" si="1"/>
        <v>43779</v>
      </c>
      <c r="B14" s="254">
        <f t="shared" si="2"/>
        <v>43792</v>
      </c>
      <c r="C14" s="255">
        <f t="shared" si="3"/>
        <v>43798</v>
      </c>
      <c r="D14" s="249" t="s">
        <v>139</v>
      </c>
      <c r="E14" s="250">
        <f t="shared" si="4"/>
        <v>43765</v>
      </c>
      <c r="F14" s="246">
        <f t="shared" si="5"/>
        <v>43778</v>
      </c>
      <c r="G14" s="257" t="s">
        <v>140</v>
      </c>
      <c r="H14" s="252">
        <f t="shared" si="0"/>
        <v>43801</v>
      </c>
    </row>
    <row r="15" spans="1:8" ht="17.649999999999999" x14ac:dyDescent="0.5">
      <c r="A15" s="217">
        <f t="shared" si="1"/>
        <v>43793</v>
      </c>
      <c r="B15" s="113">
        <f t="shared" si="2"/>
        <v>43806</v>
      </c>
      <c r="C15" s="218">
        <f t="shared" si="3"/>
        <v>43812</v>
      </c>
      <c r="D15" s="209" t="s">
        <v>141</v>
      </c>
      <c r="E15" s="219">
        <f t="shared" si="4"/>
        <v>43779</v>
      </c>
      <c r="F15" s="217">
        <f t="shared" si="5"/>
        <v>43792</v>
      </c>
      <c r="G15" s="76">
        <f>B15+2</f>
        <v>43808</v>
      </c>
      <c r="H15" s="253">
        <f t="shared" si="0"/>
        <v>43815</v>
      </c>
    </row>
    <row r="16" spans="1:8" ht="17.649999999999999" x14ac:dyDescent="0.5">
      <c r="A16" s="246">
        <f t="shared" si="1"/>
        <v>43807</v>
      </c>
      <c r="B16" s="254">
        <f t="shared" si="2"/>
        <v>43820</v>
      </c>
      <c r="C16" s="255">
        <f t="shared" si="3"/>
        <v>43826</v>
      </c>
      <c r="D16" s="249" t="s">
        <v>142</v>
      </c>
      <c r="E16" s="250">
        <f t="shared" si="4"/>
        <v>43793</v>
      </c>
      <c r="F16" s="246">
        <f t="shared" si="5"/>
        <v>43806</v>
      </c>
      <c r="G16" s="251" t="s">
        <v>143</v>
      </c>
      <c r="H16" s="252">
        <f t="shared" si="0"/>
        <v>43829</v>
      </c>
    </row>
    <row r="17" spans="1:8" ht="17.649999999999999" x14ac:dyDescent="0.5">
      <c r="A17" s="217">
        <f t="shared" si="1"/>
        <v>43821</v>
      </c>
      <c r="B17" s="113">
        <f t="shared" si="2"/>
        <v>43834</v>
      </c>
      <c r="C17" s="218">
        <f t="shared" si="3"/>
        <v>43840</v>
      </c>
      <c r="D17" s="209" t="s">
        <v>144</v>
      </c>
      <c r="E17" s="219">
        <f t="shared" si="4"/>
        <v>43807</v>
      </c>
      <c r="F17" s="217">
        <f t="shared" si="5"/>
        <v>43820</v>
      </c>
      <c r="G17" s="76">
        <f t="shared" ref="G17:G27" si="7">B17+2</f>
        <v>43836</v>
      </c>
      <c r="H17" s="253">
        <f t="shared" si="0"/>
        <v>43843</v>
      </c>
    </row>
    <row r="18" spans="1:8" ht="17.649999999999999" x14ac:dyDescent="0.5">
      <c r="A18" s="246">
        <f t="shared" si="1"/>
        <v>43835</v>
      </c>
      <c r="B18" s="254">
        <f t="shared" si="2"/>
        <v>43848</v>
      </c>
      <c r="C18" s="255">
        <f t="shared" si="3"/>
        <v>43854</v>
      </c>
      <c r="D18" s="249" t="s">
        <v>145</v>
      </c>
      <c r="E18" s="250">
        <f t="shared" si="4"/>
        <v>43821</v>
      </c>
      <c r="F18" s="246">
        <f t="shared" si="5"/>
        <v>43834</v>
      </c>
      <c r="G18" s="256">
        <f t="shared" si="7"/>
        <v>43850</v>
      </c>
      <c r="H18" s="252">
        <f t="shared" si="0"/>
        <v>43857</v>
      </c>
    </row>
    <row r="19" spans="1:8" ht="17.649999999999999" x14ac:dyDescent="0.5">
      <c r="A19" s="217">
        <f t="shared" si="1"/>
        <v>43849</v>
      </c>
      <c r="B19" s="113">
        <f t="shared" si="2"/>
        <v>43862</v>
      </c>
      <c r="C19" s="218">
        <f t="shared" si="3"/>
        <v>43868</v>
      </c>
      <c r="D19" s="209" t="s">
        <v>146</v>
      </c>
      <c r="E19" s="219">
        <f t="shared" si="4"/>
        <v>43835</v>
      </c>
      <c r="F19" s="217">
        <f t="shared" si="5"/>
        <v>43848</v>
      </c>
      <c r="G19" s="76">
        <f t="shared" si="7"/>
        <v>43864</v>
      </c>
      <c r="H19" s="253">
        <f t="shared" si="0"/>
        <v>43871</v>
      </c>
    </row>
    <row r="20" spans="1:8" ht="17.649999999999999" x14ac:dyDescent="0.5">
      <c r="A20" s="246">
        <f t="shared" si="1"/>
        <v>43863</v>
      </c>
      <c r="B20" s="254">
        <f t="shared" si="2"/>
        <v>43876</v>
      </c>
      <c r="C20" s="255">
        <f t="shared" si="3"/>
        <v>43882</v>
      </c>
      <c r="D20" s="249" t="s">
        <v>147</v>
      </c>
      <c r="E20" s="250">
        <f t="shared" si="4"/>
        <v>43849</v>
      </c>
      <c r="F20" s="246">
        <f t="shared" si="5"/>
        <v>43862</v>
      </c>
      <c r="G20" s="256">
        <f t="shared" si="7"/>
        <v>43878</v>
      </c>
      <c r="H20" s="252">
        <f t="shared" si="0"/>
        <v>43885</v>
      </c>
    </row>
    <row r="21" spans="1:8" ht="17.649999999999999" x14ac:dyDescent="0.5">
      <c r="A21" s="217">
        <f t="shared" si="1"/>
        <v>43877</v>
      </c>
      <c r="B21" s="113">
        <f t="shared" si="2"/>
        <v>43890</v>
      </c>
      <c r="C21" s="218">
        <f t="shared" si="3"/>
        <v>43896</v>
      </c>
      <c r="D21" s="209" t="s">
        <v>148</v>
      </c>
      <c r="E21" s="219">
        <f t="shared" si="4"/>
        <v>43863</v>
      </c>
      <c r="F21" s="217">
        <f t="shared" si="5"/>
        <v>43876</v>
      </c>
      <c r="G21" s="76">
        <f t="shared" si="7"/>
        <v>43892</v>
      </c>
      <c r="H21" s="253">
        <f t="shared" si="0"/>
        <v>43899</v>
      </c>
    </row>
    <row r="22" spans="1:8" ht="17.649999999999999" x14ac:dyDescent="0.5">
      <c r="A22" s="246">
        <f t="shared" si="1"/>
        <v>43891</v>
      </c>
      <c r="B22" s="254">
        <f t="shared" si="2"/>
        <v>43904</v>
      </c>
      <c r="C22" s="255">
        <f t="shared" si="3"/>
        <v>43910</v>
      </c>
      <c r="D22" s="249" t="s">
        <v>149</v>
      </c>
      <c r="E22" s="250">
        <f t="shared" si="4"/>
        <v>43877</v>
      </c>
      <c r="F22" s="246">
        <f t="shared" si="5"/>
        <v>43890</v>
      </c>
      <c r="G22" s="256">
        <f t="shared" si="7"/>
        <v>43906</v>
      </c>
      <c r="H22" s="252">
        <f t="shared" si="0"/>
        <v>43913</v>
      </c>
    </row>
    <row r="23" spans="1:8" ht="17.649999999999999" x14ac:dyDescent="0.5">
      <c r="A23" s="217">
        <f t="shared" si="1"/>
        <v>43905</v>
      </c>
      <c r="B23" s="113">
        <f t="shared" si="2"/>
        <v>43918</v>
      </c>
      <c r="C23" s="218">
        <f t="shared" si="3"/>
        <v>43924</v>
      </c>
      <c r="D23" s="209" t="s">
        <v>150</v>
      </c>
      <c r="E23" s="219">
        <f t="shared" si="4"/>
        <v>43891</v>
      </c>
      <c r="F23" s="217">
        <f t="shared" si="5"/>
        <v>43904</v>
      </c>
      <c r="G23" s="76">
        <f t="shared" si="7"/>
        <v>43920</v>
      </c>
      <c r="H23" s="253">
        <f t="shared" si="0"/>
        <v>43927</v>
      </c>
    </row>
    <row r="24" spans="1:8" ht="17.649999999999999" x14ac:dyDescent="0.5">
      <c r="A24" s="246">
        <f t="shared" si="1"/>
        <v>43919</v>
      </c>
      <c r="B24" s="254">
        <f t="shared" si="2"/>
        <v>43932</v>
      </c>
      <c r="C24" s="255">
        <f t="shared" si="3"/>
        <v>43938</v>
      </c>
      <c r="D24" s="249" t="s">
        <v>151</v>
      </c>
      <c r="E24" s="250">
        <f t="shared" si="4"/>
        <v>43905</v>
      </c>
      <c r="F24" s="246">
        <f t="shared" si="5"/>
        <v>43918</v>
      </c>
      <c r="G24" s="256">
        <f t="shared" si="7"/>
        <v>43934</v>
      </c>
      <c r="H24" s="258">
        <f t="shared" si="0"/>
        <v>43941</v>
      </c>
    </row>
    <row r="25" spans="1:8" ht="17.649999999999999" x14ac:dyDescent="0.5">
      <c r="A25" s="217">
        <f t="shared" si="1"/>
        <v>43933</v>
      </c>
      <c r="B25" s="113">
        <f t="shared" si="2"/>
        <v>43946</v>
      </c>
      <c r="C25" s="218">
        <f t="shared" si="3"/>
        <v>43952</v>
      </c>
      <c r="D25" s="209" t="s">
        <v>152</v>
      </c>
      <c r="E25" s="219">
        <f t="shared" si="4"/>
        <v>43919</v>
      </c>
      <c r="F25" s="217">
        <f t="shared" si="5"/>
        <v>43932</v>
      </c>
      <c r="G25" s="76">
        <f t="shared" si="7"/>
        <v>43948</v>
      </c>
      <c r="H25" s="220">
        <f t="shared" si="0"/>
        <v>43955</v>
      </c>
    </row>
    <row r="26" spans="1:8" ht="17.649999999999999" x14ac:dyDescent="0.5">
      <c r="A26" s="246">
        <f t="shared" si="1"/>
        <v>43947</v>
      </c>
      <c r="B26" s="254">
        <f t="shared" si="2"/>
        <v>43960</v>
      </c>
      <c r="C26" s="255">
        <f t="shared" si="3"/>
        <v>43966</v>
      </c>
      <c r="D26" s="249" t="s">
        <v>153</v>
      </c>
      <c r="E26" s="250">
        <f t="shared" si="4"/>
        <v>43933</v>
      </c>
      <c r="F26" s="246">
        <f t="shared" si="5"/>
        <v>43946</v>
      </c>
      <c r="G26" s="256">
        <f t="shared" si="7"/>
        <v>43962</v>
      </c>
      <c r="H26" s="258">
        <f t="shared" si="0"/>
        <v>43969</v>
      </c>
    </row>
    <row r="27" spans="1:8" ht="17.649999999999999" x14ac:dyDescent="0.5">
      <c r="A27" s="217">
        <f t="shared" si="1"/>
        <v>43961</v>
      </c>
      <c r="B27" s="113">
        <f t="shared" si="2"/>
        <v>43974</v>
      </c>
      <c r="C27" s="218">
        <f t="shared" si="3"/>
        <v>43980</v>
      </c>
      <c r="D27" s="209" t="s">
        <v>154</v>
      </c>
      <c r="E27" s="219">
        <f t="shared" si="4"/>
        <v>43947</v>
      </c>
      <c r="F27" s="217">
        <f t="shared" si="5"/>
        <v>43960</v>
      </c>
      <c r="G27" s="76">
        <f t="shared" si="7"/>
        <v>43976</v>
      </c>
      <c r="H27" s="220">
        <f t="shared" si="0"/>
        <v>43983</v>
      </c>
    </row>
    <row r="28" spans="1:8" ht="17.649999999999999" x14ac:dyDescent="0.5">
      <c r="A28" s="246">
        <f t="shared" si="1"/>
        <v>43975</v>
      </c>
      <c r="B28" s="254">
        <f t="shared" si="2"/>
        <v>43988</v>
      </c>
      <c r="C28" s="255">
        <f t="shared" si="3"/>
        <v>43994</v>
      </c>
      <c r="D28" s="249" t="s">
        <v>155</v>
      </c>
      <c r="E28" s="250">
        <f t="shared" si="4"/>
        <v>43961</v>
      </c>
      <c r="F28" s="246">
        <f t="shared" si="5"/>
        <v>43974</v>
      </c>
      <c r="G28" s="259" t="s">
        <v>156</v>
      </c>
      <c r="H28" s="258">
        <f t="shared" si="0"/>
        <v>43997</v>
      </c>
    </row>
    <row r="29" spans="1:8" ht="17.649999999999999" x14ac:dyDescent="0.5">
      <c r="A29" s="217">
        <f t="shared" si="1"/>
        <v>43989</v>
      </c>
      <c r="B29" s="113">
        <f t="shared" si="2"/>
        <v>44002</v>
      </c>
      <c r="C29" s="218">
        <f t="shared" si="3"/>
        <v>44008</v>
      </c>
      <c r="D29" s="209" t="s">
        <v>157</v>
      </c>
      <c r="E29" s="219">
        <f t="shared" si="4"/>
        <v>43975</v>
      </c>
      <c r="F29" s="217">
        <f t="shared" si="5"/>
        <v>43988</v>
      </c>
      <c r="G29" s="260" t="s">
        <v>158</v>
      </c>
      <c r="H29" s="220">
        <f t="shared" si="0"/>
        <v>44011</v>
      </c>
    </row>
    <row r="30" spans="1:8" ht="17.649999999999999" x14ac:dyDescent="0.5">
      <c r="A30" s="246">
        <f t="shared" si="1"/>
        <v>44003</v>
      </c>
      <c r="B30" s="254">
        <f t="shared" si="2"/>
        <v>44016</v>
      </c>
      <c r="C30" s="255">
        <f t="shared" si="3"/>
        <v>44022</v>
      </c>
      <c r="D30" s="261" t="s">
        <v>159</v>
      </c>
      <c r="E30" s="250">
        <f t="shared" si="4"/>
        <v>43989</v>
      </c>
      <c r="F30" s="246">
        <f t="shared" si="5"/>
        <v>44002</v>
      </c>
      <c r="G30" s="251" t="s">
        <v>160</v>
      </c>
      <c r="H30" s="258">
        <f t="shared" si="0"/>
        <v>44025</v>
      </c>
    </row>
    <row r="31" spans="1:8" ht="17.649999999999999" x14ac:dyDescent="0.5">
      <c r="A31" s="231">
        <f t="shared" si="1"/>
        <v>44017</v>
      </c>
      <c r="B31" s="232">
        <f t="shared" si="2"/>
        <v>44030</v>
      </c>
      <c r="C31" s="233">
        <f t="shared" si="3"/>
        <v>44036</v>
      </c>
      <c r="D31" s="241" t="s">
        <v>161</v>
      </c>
      <c r="E31" s="235">
        <f t="shared" si="4"/>
        <v>44003</v>
      </c>
      <c r="F31" s="231">
        <f t="shared" si="5"/>
        <v>44016</v>
      </c>
      <c r="G31" s="262">
        <f>B31+2</f>
        <v>44032</v>
      </c>
      <c r="H31" s="236">
        <f t="shared" si="0"/>
        <v>44039</v>
      </c>
    </row>
    <row r="32" spans="1:8" ht="17.25" x14ac:dyDescent="0.45">
      <c r="A32" s="203"/>
      <c r="B32" s="204"/>
      <c r="D32" s="242" t="s">
        <v>162</v>
      </c>
      <c r="E32" s="114"/>
      <c r="F32" s="114"/>
      <c r="G32" s="93"/>
    </row>
    <row r="33" spans="1:8" x14ac:dyDescent="0.35">
      <c r="A33" s="135"/>
      <c r="B33" s="324" t="s">
        <v>122</v>
      </c>
      <c r="C33" s="324"/>
      <c r="D33" s="324"/>
      <c r="E33" s="319"/>
      <c r="F33" s="319"/>
      <c r="G33" s="93"/>
    </row>
    <row r="34" spans="1:8" x14ac:dyDescent="0.35">
      <c r="A34" s="135"/>
      <c r="B34" s="324" t="s">
        <v>123</v>
      </c>
      <c r="C34" s="324"/>
      <c r="D34" s="324"/>
    </row>
    <row r="35" spans="1:8" x14ac:dyDescent="0.35">
      <c r="A35" s="263"/>
      <c r="B35" s="264" t="s">
        <v>163</v>
      </c>
      <c r="C35" s="265"/>
      <c r="D35" s="265"/>
      <c r="E35" s="266"/>
      <c r="F35" s="266"/>
      <c r="G35" s="265"/>
      <c r="H35" s="266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4"/>
  <sheetViews>
    <sheetView zoomScaleNormal="100" workbookViewId="0">
      <selection activeCell="G4" sqref="G4"/>
    </sheetView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.33203125" customWidth="1"/>
    <col min="8" max="8" width="13" style="109" customWidth="1"/>
  </cols>
  <sheetData>
    <row r="1" spans="1:8" ht="17.649999999999999" x14ac:dyDescent="0.5">
      <c r="A1" s="327" t="s">
        <v>0</v>
      </c>
      <c r="B1" s="327"/>
      <c r="C1" s="321" t="s">
        <v>47</v>
      </c>
      <c r="D1" s="321" t="s">
        <v>2</v>
      </c>
      <c r="E1" s="328" t="s">
        <v>3</v>
      </c>
      <c r="F1" s="328"/>
      <c r="G1" s="267"/>
      <c r="H1" s="137" t="s">
        <v>11</v>
      </c>
    </row>
    <row r="2" spans="1:8" ht="17.649999999999999" x14ac:dyDescent="0.5">
      <c r="A2" s="317" t="s">
        <v>4</v>
      </c>
      <c r="B2" s="317"/>
      <c r="C2" s="323" t="s">
        <v>164</v>
      </c>
      <c r="D2" s="323"/>
      <c r="E2" s="318" t="s">
        <v>4</v>
      </c>
      <c r="F2" s="318"/>
      <c r="G2" s="268" t="s">
        <v>126</v>
      </c>
      <c r="H2" s="139" t="s">
        <v>14</v>
      </c>
    </row>
    <row r="3" spans="1:8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69" t="s">
        <v>127</v>
      </c>
      <c r="H3" s="139" t="s">
        <v>17</v>
      </c>
    </row>
    <row r="4" spans="1:8" ht="17.649999999999999" x14ac:dyDescent="0.5">
      <c r="A4" s="270">
        <v>44003</v>
      </c>
      <c r="B4" s="271">
        <f>A4+13</f>
        <v>44016</v>
      </c>
      <c r="C4" s="272">
        <f>B4+6</f>
        <v>44022</v>
      </c>
      <c r="D4" s="273" t="s">
        <v>165</v>
      </c>
      <c r="E4" s="274">
        <f>A4-14</f>
        <v>43989</v>
      </c>
      <c r="F4" s="271">
        <f>E4+13</f>
        <v>44002</v>
      </c>
      <c r="G4" s="239" t="s">
        <v>160</v>
      </c>
      <c r="H4" s="275">
        <f t="shared" ref="H4:H31" si="0">C4+3</f>
        <v>44025</v>
      </c>
    </row>
    <row r="5" spans="1:8" ht="17.649999999999999" x14ac:dyDescent="0.5">
      <c r="A5" s="217">
        <f t="shared" ref="A5:A31" si="1">A4+14</f>
        <v>44017</v>
      </c>
      <c r="B5" s="113">
        <f t="shared" ref="B5:B31" si="2">B4+14</f>
        <v>44030</v>
      </c>
      <c r="C5" s="218">
        <f t="shared" ref="C5:C31" si="3">C4+14</f>
        <v>44036</v>
      </c>
      <c r="D5" s="209" t="s">
        <v>166</v>
      </c>
      <c r="E5" s="219">
        <f t="shared" ref="E5:E31" si="4">E4+14</f>
        <v>44003</v>
      </c>
      <c r="F5" s="217">
        <f t="shared" ref="F5:F31" si="5">F4+14</f>
        <v>44016</v>
      </c>
      <c r="G5" s="76">
        <f t="shared" ref="G5:G13" si="6">B5+2</f>
        <v>44032</v>
      </c>
      <c r="H5" s="276">
        <f t="shared" si="0"/>
        <v>44039</v>
      </c>
    </row>
    <row r="6" spans="1:8" ht="17.649999999999999" x14ac:dyDescent="0.5">
      <c r="A6" s="270">
        <f t="shared" si="1"/>
        <v>44031</v>
      </c>
      <c r="B6" s="277">
        <f t="shared" si="2"/>
        <v>44044</v>
      </c>
      <c r="C6" s="278">
        <f t="shared" si="3"/>
        <v>44050</v>
      </c>
      <c r="D6" s="273" t="s">
        <v>167</v>
      </c>
      <c r="E6" s="274">
        <f t="shared" si="4"/>
        <v>44017</v>
      </c>
      <c r="F6" s="270">
        <f t="shared" si="5"/>
        <v>44030</v>
      </c>
      <c r="G6" s="238">
        <f t="shared" si="6"/>
        <v>44046</v>
      </c>
      <c r="H6" s="275">
        <f t="shared" si="0"/>
        <v>44053</v>
      </c>
    </row>
    <row r="7" spans="1:8" ht="17.649999999999999" x14ac:dyDescent="0.5">
      <c r="A7" s="217">
        <f t="shared" si="1"/>
        <v>44045</v>
      </c>
      <c r="B7" s="113">
        <f t="shared" si="2"/>
        <v>44058</v>
      </c>
      <c r="C7" s="218">
        <f t="shared" si="3"/>
        <v>44064</v>
      </c>
      <c r="D7" s="209" t="s">
        <v>168</v>
      </c>
      <c r="E7" s="219">
        <f t="shared" si="4"/>
        <v>44031</v>
      </c>
      <c r="F7" s="217">
        <f t="shared" si="5"/>
        <v>44044</v>
      </c>
      <c r="G7" s="76">
        <f t="shared" si="6"/>
        <v>44060</v>
      </c>
      <c r="H7" s="276">
        <f t="shared" si="0"/>
        <v>44067</v>
      </c>
    </row>
    <row r="8" spans="1:8" ht="17.649999999999999" x14ac:dyDescent="0.5">
      <c r="A8" s="270">
        <f t="shared" si="1"/>
        <v>44059</v>
      </c>
      <c r="B8" s="277">
        <f t="shared" si="2"/>
        <v>44072</v>
      </c>
      <c r="C8" s="278">
        <f t="shared" si="3"/>
        <v>44078</v>
      </c>
      <c r="D8" s="273" t="s">
        <v>169</v>
      </c>
      <c r="E8" s="274">
        <f t="shared" si="4"/>
        <v>44045</v>
      </c>
      <c r="F8" s="270">
        <f t="shared" si="5"/>
        <v>44058</v>
      </c>
      <c r="G8" s="238">
        <f t="shared" si="6"/>
        <v>44074</v>
      </c>
      <c r="H8" s="275">
        <f t="shared" si="0"/>
        <v>44081</v>
      </c>
    </row>
    <row r="9" spans="1:8" ht="17.649999999999999" x14ac:dyDescent="0.5">
      <c r="A9" s="217">
        <f t="shared" si="1"/>
        <v>44073</v>
      </c>
      <c r="B9" s="113">
        <f t="shared" si="2"/>
        <v>44086</v>
      </c>
      <c r="C9" s="218">
        <f t="shared" si="3"/>
        <v>44092</v>
      </c>
      <c r="D9" s="209" t="s">
        <v>170</v>
      </c>
      <c r="E9" s="219">
        <f t="shared" si="4"/>
        <v>44059</v>
      </c>
      <c r="F9" s="217">
        <f t="shared" si="5"/>
        <v>44072</v>
      </c>
      <c r="G9" s="76">
        <f t="shared" si="6"/>
        <v>44088</v>
      </c>
      <c r="H9" s="276">
        <f t="shared" si="0"/>
        <v>44095</v>
      </c>
    </row>
    <row r="10" spans="1:8" ht="17.649999999999999" x14ac:dyDescent="0.5">
      <c r="A10" s="270">
        <f t="shared" si="1"/>
        <v>44087</v>
      </c>
      <c r="B10" s="277">
        <f t="shared" si="2"/>
        <v>44100</v>
      </c>
      <c r="C10" s="278">
        <f t="shared" si="3"/>
        <v>44106</v>
      </c>
      <c r="D10" s="273" t="s">
        <v>171</v>
      </c>
      <c r="E10" s="274">
        <f t="shared" si="4"/>
        <v>44073</v>
      </c>
      <c r="F10" s="270">
        <f t="shared" si="5"/>
        <v>44086</v>
      </c>
      <c r="G10" s="238">
        <f t="shared" si="6"/>
        <v>44102</v>
      </c>
      <c r="H10" s="275">
        <f t="shared" si="0"/>
        <v>44109</v>
      </c>
    </row>
    <row r="11" spans="1:8" ht="17.649999999999999" x14ac:dyDescent="0.5">
      <c r="A11" s="217">
        <f t="shared" si="1"/>
        <v>44101</v>
      </c>
      <c r="B11" s="113">
        <f t="shared" si="2"/>
        <v>44114</v>
      </c>
      <c r="C11" s="218">
        <f t="shared" si="3"/>
        <v>44120</v>
      </c>
      <c r="D11" s="209" t="s">
        <v>172</v>
      </c>
      <c r="E11" s="219">
        <f t="shared" si="4"/>
        <v>44087</v>
      </c>
      <c r="F11" s="217">
        <f t="shared" si="5"/>
        <v>44100</v>
      </c>
      <c r="G11" s="76">
        <f t="shared" si="6"/>
        <v>44116</v>
      </c>
      <c r="H11" s="276">
        <f t="shared" si="0"/>
        <v>44123</v>
      </c>
    </row>
    <row r="12" spans="1:8" ht="17.649999999999999" x14ac:dyDescent="0.5">
      <c r="A12" s="270">
        <f t="shared" si="1"/>
        <v>44115</v>
      </c>
      <c r="B12" s="277">
        <f t="shared" si="2"/>
        <v>44128</v>
      </c>
      <c r="C12" s="278">
        <f t="shared" si="3"/>
        <v>44134</v>
      </c>
      <c r="D12" s="273" t="s">
        <v>173</v>
      </c>
      <c r="E12" s="274">
        <f t="shared" si="4"/>
        <v>44101</v>
      </c>
      <c r="F12" s="270">
        <f t="shared" si="5"/>
        <v>44114</v>
      </c>
      <c r="G12" s="238">
        <f t="shared" si="6"/>
        <v>44130</v>
      </c>
      <c r="H12" s="275">
        <f t="shared" si="0"/>
        <v>44137</v>
      </c>
    </row>
    <row r="13" spans="1:8" ht="17.649999999999999" x14ac:dyDescent="0.5">
      <c r="A13" s="217">
        <f t="shared" si="1"/>
        <v>44129</v>
      </c>
      <c r="B13" s="113">
        <f t="shared" si="2"/>
        <v>44142</v>
      </c>
      <c r="C13" s="218">
        <f t="shared" si="3"/>
        <v>44148</v>
      </c>
      <c r="D13" s="209" t="s">
        <v>174</v>
      </c>
      <c r="E13" s="219">
        <f t="shared" si="4"/>
        <v>44115</v>
      </c>
      <c r="F13" s="217">
        <f t="shared" si="5"/>
        <v>44128</v>
      </c>
      <c r="G13" s="76">
        <f t="shared" si="6"/>
        <v>44144</v>
      </c>
      <c r="H13" s="276">
        <f t="shared" si="0"/>
        <v>44151</v>
      </c>
    </row>
    <row r="14" spans="1:8" ht="17.649999999999999" x14ac:dyDescent="0.5">
      <c r="A14" s="270">
        <f t="shared" si="1"/>
        <v>44143</v>
      </c>
      <c r="B14" s="277">
        <f t="shared" si="2"/>
        <v>44156</v>
      </c>
      <c r="C14" s="278">
        <f t="shared" si="3"/>
        <v>44162</v>
      </c>
      <c r="D14" s="273" t="s">
        <v>175</v>
      </c>
      <c r="E14" s="274">
        <f t="shared" si="4"/>
        <v>44129</v>
      </c>
      <c r="F14" s="270">
        <f t="shared" si="5"/>
        <v>44142</v>
      </c>
      <c r="G14" s="279" t="s">
        <v>176</v>
      </c>
      <c r="H14" s="275">
        <f t="shared" si="0"/>
        <v>44165</v>
      </c>
    </row>
    <row r="15" spans="1:8" ht="17.649999999999999" x14ac:dyDescent="0.5">
      <c r="A15" s="217">
        <f t="shared" si="1"/>
        <v>44157</v>
      </c>
      <c r="B15" s="113">
        <f t="shared" si="2"/>
        <v>44170</v>
      </c>
      <c r="C15" s="218">
        <f t="shared" si="3"/>
        <v>44176</v>
      </c>
      <c r="D15" s="209" t="s">
        <v>177</v>
      </c>
      <c r="E15" s="219">
        <f t="shared" si="4"/>
        <v>44143</v>
      </c>
      <c r="F15" s="217">
        <f t="shared" si="5"/>
        <v>44156</v>
      </c>
      <c r="G15" s="76">
        <f>B15+2</f>
        <v>44172</v>
      </c>
      <c r="H15" s="276">
        <f t="shared" si="0"/>
        <v>44179</v>
      </c>
    </row>
    <row r="16" spans="1:8" ht="17.649999999999999" x14ac:dyDescent="0.5">
      <c r="A16" s="270">
        <f t="shared" si="1"/>
        <v>44171</v>
      </c>
      <c r="B16" s="277">
        <f t="shared" si="2"/>
        <v>44184</v>
      </c>
      <c r="C16" s="278">
        <f t="shared" si="3"/>
        <v>44190</v>
      </c>
      <c r="D16" s="273" t="s">
        <v>178</v>
      </c>
      <c r="E16" s="274">
        <f t="shared" si="4"/>
        <v>44157</v>
      </c>
      <c r="F16" s="270">
        <f t="shared" si="5"/>
        <v>44170</v>
      </c>
      <c r="G16" s="239" t="s">
        <v>179</v>
      </c>
      <c r="H16" s="275">
        <f t="shared" si="0"/>
        <v>44193</v>
      </c>
    </row>
    <row r="17" spans="1:8" ht="17.649999999999999" x14ac:dyDescent="0.5">
      <c r="A17" s="217">
        <f t="shared" si="1"/>
        <v>44185</v>
      </c>
      <c r="B17" s="113">
        <f t="shared" si="2"/>
        <v>44198</v>
      </c>
      <c r="C17" s="218">
        <f t="shared" si="3"/>
        <v>44204</v>
      </c>
      <c r="D17" s="209" t="s">
        <v>180</v>
      </c>
      <c r="E17" s="219">
        <f t="shared" si="4"/>
        <v>44171</v>
      </c>
      <c r="F17" s="217">
        <f t="shared" si="5"/>
        <v>44184</v>
      </c>
      <c r="G17" s="76">
        <f t="shared" ref="G17:G27" si="7">B17+2</f>
        <v>44200</v>
      </c>
      <c r="H17" s="276">
        <f t="shared" si="0"/>
        <v>44207</v>
      </c>
    </row>
    <row r="18" spans="1:8" ht="17.649999999999999" x14ac:dyDescent="0.5">
      <c r="A18" s="270">
        <f t="shared" si="1"/>
        <v>44199</v>
      </c>
      <c r="B18" s="277">
        <f t="shared" si="2"/>
        <v>44212</v>
      </c>
      <c r="C18" s="278">
        <f t="shared" si="3"/>
        <v>44218</v>
      </c>
      <c r="D18" s="273" t="s">
        <v>181</v>
      </c>
      <c r="E18" s="274">
        <f t="shared" si="4"/>
        <v>44185</v>
      </c>
      <c r="F18" s="270">
        <f t="shared" si="5"/>
        <v>44198</v>
      </c>
      <c r="G18" s="238">
        <f t="shared" si="7"/>
        <v>44214</v>
      </c>
      <c r="H18" s="275">
        <f t="shared" si="0"/>
        <v>44221</v>
      </c>
    </row>
    <row r="19" spans="1:8" ht="17.649999999999999" x14ac:dyDescent="0.5">
      <c r="A19" s="217">
        <f t="shared" si="1"/>
        <v>44213</v>
      </c>
      <c r="B19" s="113">
        <f t="shared" si="2"/>
        <v>44226</v>
      </c>
      <c r="C19" s="218">
        <f t="shared" si="3"/>
        <v>44232</v>
      </c>
      <c r="D19" s="209" t="s">
        <v>182</v>
      </c>
      <c r="E19" s="219">
        <f t="shared" si="4"/>
        <v>44199</v>
      </c>
      <c r="F19" s="217">
        <f t="shared" si="5"/>
        <v>44212</v>
      </c>
      <c r="G19" s="76">
        <f t="shared" si="7"/>
        <v>44228</v>
      </c>
      <c r="H19" s="276">
        <f t="shared" si="0"/>
        <v>44235</v>
      </c>
    </row>
    <row r="20" spans="1:8" ht="17.649999999999999" x14ac:dyDescent="0.5">
      <c r="A20" s="270">
        <f t="shared" si="1"/>
        <v>44227</v>
      </c>
      <c r="B20" s="277">
        <f t="shared" si="2"/>
        <v>44240</v>
      </c>
      <c r="C20" s="278">
        <f t="shared" si="3"/>
        <v>44246</v>
      </c>
      <c r="D20" s="273" t="s">
        <v>183</v>
      </c>
      <c r="E20" s="274">
        <f t="shared" si="4"/>
        <v>44213</v>
      </c>
      <c r="F20" s="270">
        <f t="shared" si="5"/>
        <v>44226</v>
      </c>
      <c r="G20" s="238">
        <f t="shared" si="7"/>
        <v>44242</v>
      </c>
      <c r="H20" s="275">
        <f t="shared" si="0"/>
        <v>44249</v>
      </c>
    </row>
    <row r="21" spans="1:8" ht="17.649999999999999" x14ac:dyDescent="0.5">
      <c r="A21" s="217">
        <f t="shared" si="1"/>
        <v>44241</v>
      </c>
      <c r="B21" s="113">
        <f t="shared" si="2"/>
        <v>44254</v>
      </c>
      <c r="C21" s="218">
        <f t="shared" si="3"/>
        <v>44260</v>
      </c>
      <c r="D21" s="209" t="s">
        <v>184</v>
      </c>
      <c r="E21" s="219">
        <f t="shared" si="4"/>
        <v>44227</v>
      </c>
      <c r="F21" s="217">
        <f t="shared" si="5"/>
        <v>44240</v>
      </c>
      <c r="G21" s="76">
        <f t="shared" si="7"/>
        <v>44256</v>
      </c>
      <c r="H21" s="276">
        <f t="shared" si="0"/>
        <v>44263</v>
      </c>
    </row>
    <row r="22" spans="1:8" ht="17.649999999999999" x14ac:dyDescent="0.5">
      <c r="A22" s="270">
        <f t="shared" si="1"/>
        <v>44255</v>
      </c>
      <c r="B22" s="277">
        <f t="shared" si="2"/>
        <v>44268</v>
      </c>
      <c r="C22" s="278">
        <f t="shared" si="3"/>
        <v>44274</v>
      </c>
      <c r="D22" s="273" t="s">
        <v>185</v>
      </c>
      <c r="E22" s="274">
        <f t="shared" si="4"/>
        <v>44241</v>
      </c>
      <c r="F22" s="270">
        <f t="shared" si="5"/>
        <v>44254</v>
      </c>
      <c r="G22" s="238">
        <f t="shared" si="7"/>
        <v>44270</v>
      </c>
      <c r="H22" s="275">
        <f t="shared" si="0"/>
        <v>44277</v>
      </c>
    </row>
    <row r="23" spans="1:8" ht="17.649999999999999" x14ac:dyDescent="0.5">
      <c r="A23" s="217">
        <f t="shared" si="1"/>
        <v>44269</v>
      </c>
      <c r="B23" s="113">
        <f t="shared" si="2"/>
        <v>44282</v>
      </c>
      <c r="C23" s="218">
        <f t="shared" si="3"/>
        <v>44288</v>
      </c>
      <c r="D23" s="209" t="s">
        <v>186</v>
      </c>
      <c r="E23" s="219">
        <f t="shared" si="4"/>
        <v>44255</v>
      </c>
      <c r="F23" s="217">
        <f t="shared" si="5"/>
        <v>44268</v>
      </c>
      <c r="G23" s="76">
        <f t="shared" si="7"/>
        <v>44284</v>
      </c>
      <c r="H23" s="276">
        <f t="shared" si="0"/>
        <v>44291</v>
      </c>
    </row>
    <row r="24" spans="1:8" ht="17.649999999999999" x14ac:dyDescent="0.5">
      <c r="A24" s="270">
        <f t="shared" si="1"/>
        <v>44283</v>
      </c>
      <c r="B24" s="277">
        <f t="shared" si="2"/>
        <v>44296</v>
      </c>
      <c r="C24" s="278">
        <f t="shared" si="3"/>
        <v>44302</v>
      </c>
      <c r="D24" s="273" t="s">
        <v>187</v>
      </c>
      <c r="E24" s="274">
        <f t="shared" si="4"/>
        <v>44269</v>
      </c>
      <c r="F24" s="270">
        <f t="shared" si="5"/>
        <v>44282</v>
      </c>
      <c r="G24" s="238">
        <f t="shared" si="7"/>
        <v>44298</v>
      </c>
      <c r="H24" s="275">
        <f t="shared" si="0"/>
        <v>44305</v>
      </c>
    </row>
    <row r="25" spans="1:8" ht="17.649999999999999" x14ac:dyDescent="0.5">
      <c r="A25" s="217">
        <f t="shared" si="1"/>
        <v>44297</v>
      </c>
      <c r="B25" s="113">
        <f t="shared" si="2"/>
        <v>44310</v>
      </c>
      <c r="C25" s="218">
        <f t="shared" si="3"/>
        <v>44316</v>
      </c>
      <c r="D25" s="209" t="s">
        <v>188</v>
      </c>
      <c r="E25" s="219">
        <f t="shared" si="4"/>
        <v>44283</v>
      </c>
      <c r="F25" s="217">
        <f t="shared" si="5"/>
        <v>44296</v>
      </c>
      <c r="G25" s="76">
        <f t="shared" si="7"/>
        <v>44312</v>
      </c>
      <c r="H25" s="276">
        <f t="shared" si="0"/>
        <v>44319</v>
      </c>
    </row>
    <row r="26" spans="1:8" ht="17.649999999999999" x14ac:dyDescent="0.5">
      <c r="A26" s="270">
        <f t="shared" si="1"/>
        <v>44311</v>
      </c>
      <c r="B26" s="277">
        <f t="shared" si="2"/>
        <v>44324</v>
      </c>
      <c r="C26" s="278">
        <f t="shared" si="3"/>
        <v>44330</v>
      </c>
      <c r="D26" s="273" t="s">
        <v>189</v>
      </c>
      <c r="E26" s="274">
        <f t="shared" si="4"/>
        <v>44297</v>
      </c>
      <c r="F26" s="270">
        <f t="shared" si="5"/>
        <v>44310</v>
      </c>
      <c r="G26" s="238">
        <f t="shared" si="7"/>
        <v>44326</v>
      </c>
      <c r="H26" s="275">
        <f t="shared" si="0"/>
        <v>44333</v>
      </c>
    </row>
    <row r="27" spans="1:8" ht="17.649999999999999" x14ac:dyDescent="0.5">
      <c r="A27" s="217">
        <f t="shared" si="1"/>
        <v>44325</v>
      </c>
      <c r="B27" s="113">
        <f t="shared" si="2"/>
        <v>44338</v>
      </c>
      <c r="C27" s="218">
        <f t="shared" si="3"/>
        <v>44344</v>
      </c>
      <c r="D27" s="209" t="s">
        <v>190</v>
      </c>
      <c r="E27" s="219">
        <f t="shared" si="4"/>
        <v>44311</v>
      </c>
      <c r="F27" s="217">
        <f t="shared" si="5"/>
        <v>44324</v>
      </c>
      <c r="G27" s="76">
        <f t="shared" si="7"/>
        <v>44340</v>
      </c>
      <c r="H27" s="276">
        <f t="shared" si="0"/>
        <v>44347</v>
      </c>
    </row>
    <row r="28" spans="1:8" ht="17.649999999999999" x14ac:dyDescent="0.5">
      <c r="A28" s="270">
        <f t="shared" si="1"/>
        <v>44339</v>
      </c>
      <c r="B28" s="277">
        <f t="shared" si="2"/>
        <v>44352</v>
      </c>
      <c r="C28" s="278">
        <f t="shared" si="3"/>
        <v>44358</v>
      </c>
      <c r="D28" s="273" t="s">
        <v>191</v>
      </c>
      <c r="E28" s="274">
        <f t="shared" si="4"/>
        <v>44325</v>
      </c>
      <c r="F28" s="270">
        <f t="shared" si="5"/>
        <v>44338</v>
      </c>
      <c r="G28" s="240" t="s">
        <v>192</v>
      </c>
      <c r="H28" s="275">
        <f t="shared" si="0"/>
        <v>44361</v>
      </c>
    </row>
    <row r="29" spans="1:8" ht="17.649999999999999" x14ac:dyDescent="0.5">
      <c r="A29" s="217">
        <f t="shared" si="1"/>
        <v>44353</v>
      </c>
      <c r="B29" s="113">
        <f t="shared" si="2"/>
        <v>44366</v>
      </c>
      <c r="C29" s="218">
        <f t="shared" si="3"/>
        <v>44372</v>
      </c>
      <c r="D29" s="209" t="s">
        <v>193</v>
      </c>
      <c r="E29" s="219">
        <f t="shared" si="4"/>
        <v>44339</v>
      </c>
      <c r="F29" s="217">
        <f t="shared" si="5"/>
        <v>44352</v>
      </c>
      <c r="G29" s="260" t="s">
        <v>194</v>
      </c>
      <c r="H29" s="276">
        <f t="shared" si="0"/>
        <v>44375</v>
      </c>
    </row>
    <row r="30" spans="1:8" ht="17.649999999999999" x14ac:dyDescent="0.5">
      <c r="A30" s="270">
        <f t="shared" si="1"/>
        <v>44367</v>
      </c>
      <c r="B30" s="277">
        <f t="shared" si="2"/>
        <v>44380</v>
      </c>
      <c r="C30" s="278">
        <f t="shared" si="3"/>
        <v>44386</v>
      </c>
      <c r="D30" s="280" t="s">
        <v>195</v>
      </c>
      <c r="E30" s="274">
        <f t="shared" si="4"/>
        <v>44353</v>
      </c>
      <c r="F30" s="270">
        <f t="shared" si="5"/>
        <v>44366</v>
      </c>
      <c r="G30" s="239" t="s">
        <v>196</v>
      </c>
      <c r="H30" s="275">
        <f t="shared" si="0"/>
        <v>44389</v>
      </c>
    </row>
    <row r="31" spans="1:8" ht="17.649999999999999" x14ac:dyDescent="0.5">
      <c r="A31" s="231">
        <f t="shared" si="1"/>
        <v>44381</v>
      </c>
      <c r="B31" s="232">
        <f t="shared" si="2"/>
        <v>44394</v>
      </c>
      <c r="C31" s="233">
        <f t="shared" si="3"/>
        <v>44400</v>
      </c>
      <c r="D31" s="241" t="s">
        <v>197</v>
      </c>
      <c r="E31" s="235">
        <f t="shared" si="4"/>
        <v>44367</v>
      </c>
      <c r="F31" s="231">
        <f t="shared" si="5"/>
        <v>44380</v>
      </c>
      <c r="G31" s="262">
        <f>B31+2</f>
        <v>44396</v>
      </c>
      <c r="H31" s="281">
        <f t="shared" si="0"/>
        <v>44403</v>
      </c>
    </row>
    <row r="32" spans="1:8" ht="17.25" x14ac:dyDescent="0.45">
      <c r="A32" s="203"/>
      <c r="B32" s="204"/>
      <c r="D32" s="242" t="s">
        <v>162</v>
      </c>
      <c r="E32" s="114"/>
      <c r="F32" s="114"/>
      <c r="G32" s="93"/>
    </row>
    <row r="33" spans="1:7" x14ac:dyDescent="0.35">
      <c r="A33" s="135"/>
      <c r="B33" s="324" t="s">
        <v>122</v>
      </c>
      <c r="C33" s="324"/>
      <c r="D33" s="324"/>
      <c r="E33" s="319"/>
      <c r="F33" s="319"/>
      <c r="G33" s="93"/>
    </row>
    <row r="34" spans="1:7" x14ac:dyDescent="0.35">
      <c r="A34" s="135"/>
      <c r="B34" s="324" t="s">
        <v>123</v>
      </c>
      <c r="C34" s="324"/>
      <c r="D34" s="324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4"/>
  <sheetViews>
    <sheetView zoomScaleNormal="100" workbookViewId="0">
      <selection activeCell="G4" sqref="G4"/>
    </sheetView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3.796875" customWidth="1"/>
    <col min="4" max="4" width="15.33203125" customWidth="1"/>
    <col min="5" max="6" width="12.06640625" style="109" customWidth="1"/>
    <col min="7" max="7" width="16.33203125" customWidth="1"/>
    <col min="8" max="8" width="13" style="109" customWidth="1"/>
  </cols>
  <sheetData>
    <row r="1" spans="1:8" ht="17.649999999999999" x14ac:dyDescent="0.5">
      <c r="A1" s="327" t="s">
        <v>0</v>
      </c>
      <c r="B1" s="327"/>
      <c r="C1" s="321" t="s">
        <v>47</v>
      </c>
      <c r="D1" s="321" t="s">
        <v>2</v>
      </c>
      <c r="E1" s="328" t="s">
        <v>3</v>
      </c>
      <c r="F1" s="328"/>
      <c r="G1" s="267"/>
      <c r="H1" s="137" t="s">
        <v>11</v>
      </c>
    </row>
    <row r="2" spans="1:8" ht="17.649999999999999" x14ac:dyDescent="0.5">
      <c r="A2" s="317" t="s">
        <v>4</v>
      </c>
      <c r="B2" s="317"/>
      <c r="C2" s="323" t="s">
        <v>198</v>
      </c>
      <c r="D2" s="323"/>
      <c r="E2" s="318" t="s">
        <v>4</v>
      </c>
      <c r="F2" s="318"/>
      <c r="G2" s="268" t="s">
        <v>126</v>
      </c>
      <c r="H2" s="139" t="s">
        <v>14</v>
      </c>
    </row>
    <row r="3" spans="1:8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69" t="s">
        <v>127</v>
      </c>
      <c r="H3" s="139" t="s">
        <v>17</v>
      </c>
    </row>
    <row r="4" spans="1:8" ht="17.649999999999999" x14ac:dyDescent="0.5">
      <c r="A4" s="270">
        <v>44367</v>
      </c>
      <c r="B4" s="271">
        <f>A4+13</f>
        <v>44380</v>
      </c>
      <c r="C4" s="272">
        <f>B4+6</f>
        <v>44386</v>
      </c>
      <c r="D4" s="273" t="s">
        <v>199</v>
      </c>
      <c r="E4" s="274">
        <f>A4-14</f>
        <v>44353</v>
      </c>
      <c r="F4" s="271">
        <f>E4+13</f>
        <v>44366</v>
      </c>
      <c r="G4" s="239" t="s">
        <v>196</v>
      </c>
      <c r="H4" s="275">
        <f t="shared" ref="H4:H31" si="0">C4+3</f>
        <v>44389</v>
      </c>
    </row>
    <row r="5" spans="1:8" ht="17.649999999999999" x14ac:dyDescent="0.5">
      <c r="A5" s="217">
        <f t="shared" ref="A5:A31" si="1">A4+14</f>
        <v>44381</v>
      </c>
      <c r="B5" s="113">
        <f t="shared" ref="B5:B31" si="2">B4+14</f>
        <v>44394</v>
      </c>
      <c r="C5" s="218">
        <f t="shared" ref="C5:C31" si="3">C4+14</f>
        <v>44400</v>
      </c>
      <c r="D5" s="209" t="s">
        <v>200</v>
      </c>
      <c r="E5" s="219">
        <f t="shared" ref="E5:E31" si="4">E4+14</f>
        <v>44367</v>
      </c>
      <c r="F5" s="217">
        <f t="shared" ref="F5:F31" si="5">F4+14</f>
        <v>44380</v>
      </c>
      <c r="G5" s="76">
        <f t="shared" ref="G5:G15" si="6">B5+2</f>
        <v>44396</v>
      </c>
      <c r="H5" s="276">
        <f t="shared" si="0"/>
        <v>44403</v>
      </c>
    </row>
    <row r="6" spans="1:8" ht="17.649999999999999" x14ac:dyDescent="0.5">
      <c r="A6" s="270">
        <f t="shared" si="1"/>
        <v>44395</v>
      </c>
      <c r="B6" s="277">
        <f t="shared" si="2"/>
        <v>44408</v>
      </c>
      <c r="C6" s="278">
        <f t="shared" si="3"/>
        <v>44414</v>
      </c>
      <c r="D6" s="273" t="s">
        <v>201</v>
      </c>
      <c r="E6" s="274">
        <f t="shared" si="4"/>
        <v>44381</v>
      </c>
      <c r="F6" s="270">
        <f t="shared" si="5"/>
        <v>44394</v>
      </c>
      <c r="G6" s="238">
        <f t="shared" si="6"/>
        <v>44410</v>
      </c>
      <c r="H6" s="275">
        <f t="shared" si="0"/>
        <v>44417</v>
      </c>
    </row>
    <row r="7" spans="1:8" ht="17.649999999999999" x14ac:dyDescent="0.5">
      <c r="A7" s="217">
        <f t="shared" si="1"/>
        <v>44409</v>
      </c>
      <c r="B7" s="113">
        <f t="shared" si="2"/>
        <v>44422</v>
      </c>
      <c r="C7" s="218">
        <f t="shared" si="3"/>
        <v>44428</v>
      </c>
      <c r="D7" s="209" t="s">
        <v>202</v>
      </c>
      <c r="E7" s="219">
        <f t="shared" si="4"/>
        <v>44395</v>
      </c>
      <c r="F7" s="217">
        <f t="shared" si="5"/>
        <v>44408</v>
      </c>
      <c r="G7" s="76">
        <f t="shared" si="6"/>
        <v>44424</v>
      </c>
      <c r="H7" s="276">
        <f t="shared" si="0"/>
        <v>44431</v>
      </c>
    </row>
    <row r="8" spans="1:8" ht="17.649999999999999" x14ac:dyDescent="0.5">
      <c r="A8" s="270">
        <f t="shared" si="1"/>
        <v>44423</v>
      </c>
      <c r="B8" s="277">
        <f t="shared" si="2"/>
        <v>44436</v>
      </c>
      <c r="C8" s="278">
        <f t="shared" si="3"/>
        <v>44442</v>
      </c>
      <c r="D8" s="273" t="s">
        <v>203</v>
      </c>
      <c r="E8" s="274">
        <f t="shared" si="4"/>
        <v>44409</v>
      </c>
      <c r="F8" s="270">
        <f t="shared" si="5"/>
        <v>44422</v>
      </c>
      <c r="G8" s="238">
        <f t="shared" si="6"/>
        <v>44438</v>
      </c>
      <c r="H8" s="275">
        <f t="shared" si="0"/>
        <v>44445</v>
      </c>
    </row>
    <row r="9" spans="1:8" ht="17.649999999999999" x14ac:dyDescent="0.5">
      <c r="A9" s="217">
        <f t="shared" si="1"/>
        <v>44437</v>
      </c>
      <c r="B9" s="113">
        <f t="shared" si="2"/>
        <v>44450</v>
      </c>
      <c r="C9" s="218">
        <f t="shared" si="3"/>
        <v>44456</v>
      </c>
      <c r="D9" s="209" t="s">
        <v>204</v>
      </c>
      <c r="E9" s="219">
        <f t="shared" si="4"/>
        <v>44423</v>
      </c>
      <c r="F9" s="217">
        <f t="shared" si="5"/>
        <v>44436</v>
      </c>
      <c r="G9" s="76">
        <f t="shared" si="6"/>
        <v>44452</v>
      </c>
      <c r="H9" s="276">
        <f t="shared" si="0"/>
        <v>44459</v>
      </c>
    </row>
    <row r="10" spans="1:8" ht="17.649999999999999" x14ac:dyDescent="0.5">
      <c r="A10" s="270">
        <f t="shared" si="1"/>
        <v>44451</v>
      </c>
      <c r="B10" s="277">
        <f t="shared" si="2"/>
        <v>44464</v>
      </c>
      <c r="C10" s="278">
        <f t="shared" si="3"/>
        <v>44470</v>
      </c>
      <c r="D10" s="273" t="s">
        <v>205</v>
      </c>
      <c r="E10" s="274">
        <f t="shared" si="4"/>
        <v>44437</v>
      </c>
      <c r="F10" s="270">
        <f t="shared" si="5"/>
        <v>44450</v>
      </c>
      <c r="G10" s="238">
        <f t="shared" si="6"/>
        <v>44466</v>
      </c>
      <c r="H10" s="275">
        <f t="shared" si="0"/>
        <v>44473</v>
      </c>
    </row>
    <row r="11" spans="1:8" ht="17.649999999999999" x14ac:dyDescent="0.5">
      <c r="A11" s="217">
        <f t="shared" si="1"/>
        <v>44465</v>
      </c>
      <c r="B11" s="113">
        <f t="shared" si="2"/>
        <v>44478</v>
      </c>
      <c r="C11" s="218">
        <f t="shared" si="3"/>
        <v>44484</v>
      </c>
      <c r="D11" s="209" t="s">
        <v>206</v>
      </c>
      <c r="E11" s="219">
        <f t="shared" si="4"/>
        <v>44451</v>
      </c>
      <c r="F11" s="217">
        <f t="shared" si="5"/>
        <v>44464</v>
      </c>
      <c r="G11" s="76">
        <f t="shared" si="6"/>
        <v>44480</v>
      </c>
      <c r="H11" s="276">
        <f t="shared" si="0"/>
        <v>44487</v>
      </c>
    </row>
    <row r="12" spans="1:8" ht="17.649999999999999" x14ac:dyDescent="0.5">
      <c r="A12" s="270">
        <f t="shared" si="1"/>
        <v>44479</v>
      </c>
      <c r="B12" s="277">
        <f t="shared" si="2"/>
        <v>44492</v>
      </c>
      <c r="C12" s="278">
        <f t="shared" si="3"/>
        <v>44498</v>
      </c>
      <c r="D12" s="273" t="s">
        <v>207</v>
      </c>
      <c r="E12" s="274">
        <f t="shared" si="4"/>
        <v>44465</v>
      </c>
      <c r="F12" s="270">
        <f t="shared" si="5"/>
        <v>44478</v>
      </c>
      <c r="G12" s="238">
        <f t="shared" si="6"/>
        <v>44494</v>
      </c>
      <c r="H12" s="275">
        <f t="shared" si="0"/>
        <v>44501</v>
      </c>
    </row>
    <row r="13" spans="1:8" ht="17.649999999999999" x14ac:dyDescent="0.5">
      <c r="A13" s="217">
        <f t="shared" si="1"/>
        <v>44493</v>
      </c>
      <c r="B13" s="113">
        <f t="shared" si="2"/>
        <v>44506</v>
      </c>
      <c r="C13" s="218">
        <f t="shared" si="3"/>
        <v>44512</v>
      </c>
      <c r="D13" s="209" t="s">
        <v>208</v>
      </c>
      <c r="E13" s="219">
        <f t="shared" si="4"/>
        <v>44479</v>
      </c>
      <c r="F13" s="217">
        <f t="shared" si="5"/>
        <v>44492</v>
      </c>
      <c r="G13" s="76">
        <f t="shared" si="6"/>
        <v>44508</v>
      </c>
      <c r="H13" s="276">
        <f t="shared" si="0"/>
        <v>44515</v>
      </c>
    </row>
    <row r="14" spans="1:8" ht="17.649999999999999" x14ac:dyDescent="0.5">
      <c r="A14" s="270">
        <f t="shared" si="1"/>
        <v>44507</v>
      </c>
      <c r="B14" s="277">
        <f t="shared" si="2"/>
        <v>44520</v>
      </c>
      <c r="C14" s="278">
        <f t="shared" si="3"/>
        <v>44526</v>
      </c>
      <c r="D14" s="273" t="s">
        <v>209</v>
      </c>
      <c r="E14" s="274">
        <f t="shared" si="4"/>
        <v>44493</v>
      </c>
      <c r="F14" s="270">
        <f t="shared" si="5"/>
        <v>44506</v>
      </c>
      <c r="G14" s="238">
        <f t="shared" si="6"/>
        <v>44522</v>
      </c>
      <c r="H14" s="275">
        <f t="shared" si="0"/>
        <v>44529</v>
      </c>
    </row>
    <row r="15" spans="1:8" ht="17.649999999999999" x14ac:dyDescent="0.5">
      <c r="A15" s="217">
        <f t="shared" si="1"/>
        <v>44521</v>
      </c>
      <c r="B15" s="113">
        <f t="shared" si="2"/>
        <v>44534</v>
      </c>
      <c r="C15" s="218">
        <f t="shared" si="3"/>
        <v>44540</v>
      </c>
      <c r="D15" s="209" t="s">
        <v>210</v>
      </c>
      <c r="E15" s="219">
        <f t="shared" si="4"/>
        <v>44507</v>
      </c>
      <c r="F15" s="217">
        <f t="shared" si="5"/>
        <v>44520</v>
      </c>
      <c r="G15" s="76">
        <f t="shared" si="6"/>
        <v>44536</v>
      </c>
      <c r="H15" s="276">
        <f t="shared" si="0"/>
        <v>44543</v>
      </c>
    </row>
    <row r="16" spans="1:8" ht="17.649999999999999" x14ac:dyDescent="0.5">
      <c r="A16" s="270">
        <f t="shared" si="1"/>
        <v>44535</v>
      </c>
      <c r="B16" s="277">
        <f t="shared" si="2"/>
        <v>44548</v>
      </c>
      <c r="C16" s="278">
        <f t="shared" si="3"/>
        <v>44554</v>
      </c>
      <c r="D16" s="273" t="s">
        <v>211</v>
      </c>
      <c r="E16" s="274">
        <f t="shared" si="4"/>
        <v>44521</v>
      </c>
      <c r="F16" s="270">
        <f t="shared" si="5"/>
        <v>44534</v>
      </c>
      <c r="G16" s="239" t="s">
        <v>212</v>
      </c>
      <c r="H16" s="275">
        <f t="shared" si="0"/>
        <v>44557</v>
      </c>
    </row>
    <row r="17" spans="1:8" ht="17.649999999999999" x14ac:dyDescent="0.5">
      <c r="A17" s="217">
        <f t="shared" si="1"/>
        <v>44549</v>
      </c>
      <c r="B17" s="113">
        <f t="shared" si="2"/>
        <v>44562</v>
      </c>
      <c r="C17" s="218">
        <f t="shared" si="3"/>
        <v>44568</v>
      </c>
      <c r="D17" s="209" t="s">
        <v>213</v>
      </c>
      <c r="E17" s="219">
        <f t="shared" si="4"/>
        <v>44535</v>
      </c>
      <c r="F17" s="217">
        <f t="shared" si="5"/>
        <v>44548</v>
      </c>
      <c r="G17" s="76">
        <f>B17+2</f>
        <v>44564</v>
      </c>
      <c r="H17" s="276">
        <f t="shared" si="0"/>
        <v>44571</v>
      </c>
    </row>
    <row r="18" spans="1:8" ht="17.649999999999999" x14ac:dyDescent="0.5">
      <c r="A18" s="270">
        <f t="shared" si="1"/>
        <v>44563</v>
      </c>
      <c r="B18" s="277">
        <f t="shared" si="2"/>
        <v>44576</v>
      </c>
      <c r="C18" s="278">
        <f t="shared" si="3"/>
        <v>44582</v>
      </c>
      <c r="D18" s="273" t="s">
        <v>214</v>
      </c>
      <c r="E18" s="274">
        <f t="shared" si="4"/>
        <v>44549</v>
      </c>
      <c r="F18" s="270">
        <f t="shared" si="5"/>
        <v>44562</v>
      </c>
      <c r="G18" s="238" t="s">
        <v>215</v>
      </c>
      <c r="H18" s="275">
        <f t="shared" si="0"/>
        <v>44585</v>
      </c>
    </row>
    <row r="19" spans="1:8" ht="17.649999999999999" x14ac:dyDescent="0.5">
      <c r="A19" s="217">
        <f t="shared" si="1"/>
        <v>44577</v>
      </c>
      <c r="B19" s="113">
        <f t="shared" si="2"/>
        <v>44590</v>
      </c>
      <c r="C19" s="218">
        <f t="shared" si="3"/>
        <v>44596</v>
      </c>
      <c r="D19" s="209" t="s">
        <v>216</v>
      </c>
      <c r="E19" s="219">
        <f t="shared" si="4"/>
        <v>44563</v>
      </c>
      <c r="F19" s="217">
        <f t="shared" si="5"/>
        <v>44576</v>
      </c>
      <c r="G19" s="76">
        <f>B19+2</f>
        <v>44592</v>
      </c>
      <c r="H19" s="276">
        <f t="shared" si="0"/>
        <v>44599</v>
      </c>
    </row>
    <row r="20" spans="1:8" ht="17.649999999999999" x14ac:dyDescent="0.5">
      <c r="A20" s="270">
        <f t="shared" si="1"/>
        <v>44591</v>
      </c>
      <c r="B20" s="277">
        <f t="shared" si="2"/>
        <v>44604</v>
      </c>
      <c r="C20" s="278">
        <f t="shared" si="3"/>
        <v>44610</v>
      </c>
      <c r="D20" s="273" t="s">
        <v>217</v>
      </c>
      <c r="E20" s="274">
        <f t="shared" si="4"/>
        <v>44577</v>
      </c>
      <c r="F20" s="270">
        <f t="shared" si="5"/>
        <v>44590</v>
      </c>
      <c r="G20" s="238">
        <f>B20+2</f>
        <v>44606</v>
      </c>
      <c r="H20" s="275">
        <f t="shared" si="0"/>
        <v>44613</v>
      </c>
    </row>
    <row r="21" spans="1:8" ht="17.649999999999999" x14ac:dyDescent="0.5">
      <c r="A21" s="217">
        <f t="shared" si="1"/>
        <v>44605</v>
      </c>
      <c r="B21" s="113">
        <f t="shared" si="2"/>
        <v>44618</v>
      </c>
      <c r="C21" s="218">
        <f t="shared" si="3"/>
        <v>44624</v>
      </c>
      <c r="D21" s="209" t="s">
        <v>218</v>
      </c>
      <c r="E21" s="219">
        <f t="shared" si="4"/>
        <v>44591</v>
      </c>
      <c r="F21" s="217">
        <f t="shared" si="5"/>
        <v>44604</v>
      </c>
      <c r="G21" s="76">
        <f>B21+2</f>
        <v>44620</v>
      </c>
      <c r="H21" s="276">
        <f t="shared" si="0"/>
        <v>44627</v>
      </c>
    </row>
    <row r="22" spans="1:8" ht="17.649999999999999" x14ac:dyDescent="0.5">
      <c r="A22" s="270">
        <f t="shared" si="1"/>
        <v>44619</v>
      </c>
      <c r="B22" s="277">
        <f t="shared" si="2"/>
        <v>44632</v>
      </c>
      <c r="C22" s="278">
        <f t="shared" si="3"/>
        <v>44638</v>
      </c>
      <c r="D22" s="273" t="s">
        <v>219</v>
      </c>
      <c r="E22" s="274">
        <f t="shared" si="4"/>
        <v>44605</v>
      </c>
      <c r="F22" s="270">
        <f t="shared" si="5"/>
        <v>44618</v>
      </c>
      <c r="G22" s="238" t="s">
        <v>220</v>
      </c>
      <c r="H22" s="275">
        <f t="shared" si="0"/>
        <v>44641</v>
      </c>
    </row>
    <row r="23" spans="1:8" ht="17.649999999999999" x14ac:dyDescent="0.5">
      <c r="A23" s="217">
        <f t="shared" si="1"/>
        <v>44633</v>
      </c>
      <c r="B23" s="113">
        <f t="shared" si="2"/>
        <v>44646</v>
      </c>
      <c r="C23" s="218">
        <f t="shared" si="3"/>
        <v>44652</v>
      </c>
      <c r="D23" s="209" t="s">
        <v>221</v>
      </c>
      <c r="E23" s="219">
        <f t="shared" si="4"/>
        <v>44619</v>
      </c>
      <c r="F23" s="217">
        <f t="shared" si="5"/>
        <v>44632</v>
      </c>
      <c r="G23" s="76">
        <f>B23+2</f>
        <v>44648</v>
      </c>
      <c r="H23" s="276">
        <f t="shared" si="0"/>
        <v>44655</v>
      </c>
    </row>
    <row r="24" spans="1:8" ht="17.649999999999999" x14ac:dyDescent="0.5">
      <c r="A24" s="270">
        <f t="shared" si="1"/>
        <v>44647</v>
      </c>
      <c r="B24" s="277">
        <f t="shared" si="2"/>
        <v>44660</v>
      </c>
      <c r="C24" s="278">
        <f t="shared" si="3"/>
        <v>44666</v>
      </c>
      <c r="D24" s="273" t="s">
        <v>222</v>
      </c>
      <c r="E24" s="274">
        <f t="shared" si="4"/>
        <v>44633</v>
      </c>
      <c r="F24" s="270">
        <f t="shared" si="5"/>
        <v>44646</v>
      </c>
      <c r="G24" s="238">
        <f>B24+2</f>
        <v>44662</v>
      </c>
      <c r="H24" s="275">
        <f t="shared" si="0"/>
        <v>44669</v>
      </c>
    </row>
    <row r="25" spans="1:8" ht="17.649999999999999" x14ac:dyDescent="0.5">
      <c r="A25" s="217">
        <f t="shared" si="1"/>
        <v>44661</v>
      </c>
      <c r="B25" s="113">
        <f t="shared" si="2"/>
        <v>44674</v>
      </c>
      <c r="C25" s="218">
        <f t="shared" si="3"/>
        <v>44680</v>
      </c>
      <c r="D25" s="209" t="s">
        <v>223</v>
      </c>
      <c r="E25" s="219">
        <f t="shared" si="4"/>
        <v>44647</v>
      </c>
      <c r="F25" s="217">
        <f t="shared" si="5"/>
        <v>44660</v>
      </c>
      <c r="G25" s="76">
        <f>B25+2</f>
        <v>44676</v>
      </c>
      <c r="H25" s="276">
        <f t="shared" si="0"/>
        <v>44683</v>
      </c>
    </row>
    <row r="26" spans="1:8" ht="17.649999999999999" x14ac:dyDescent="0.5">
      <c r="A26" s="270">
        <f t="shared" si="1"/>
        <v>44675</v>
      </c>
      <c r="B26" s="277">
        <f t="shared" si="2"/>
        <v>44688</v>
      </c>
      <c r="C26" s="278">
        <f t="shared" si="3"/>
        <v>44694</v>
      </c>
      <c r="D26" s="273" t="s">
        <v>224</v>
      </c>
      <c r="E26" s="274">
        <f t="shared" si="4"/>
        <v>44661</v>
      </c>
      <c r="F26" s="270">
        <f t="shared" si="5"/>
        <v>44674</v>
      </c>
      <c r="G26" s="238">
        <f>B26+2</f>
        <v>44690</v>
      </c>
      <c r="H26" s="275">
        <f t="shared" si="0"/>
        <v>44697</v>
      </c>
    </row>
    <row r="27" spans="1:8" ht="17.649999999999999" x14ac:dyDescent="0.5">
      <c r="A27" s="217">
        <f t="shared" si="1"/>
        <v>44689</v>
      </c>
      <c r="B27" s="113">
        <f t="shared" si="2"/>
        <v>44702</v>
      </c>
      <c r="C27" s="218">
        <f t="shared" si="3"/>
        <v>44708</v>
      </c>
      <c r="D27" s="209" t="s">
        <v>225</v>
      </c>
      <c r="E27" s="219">
        <f t="shared" si="4"/>
        <v>44675</v>
      </c>
      <c r="F27" s="217">
        <f t="shared" si="5"/>
        <v>44688</v>
      </c>
      <c r="G27" s="76">
        <f>B27+2</f>
        <v>44704</v>
      </c>
      <c r="H27" s="276">
        <f t="shared" si="0"/>
        <v>44711</v>
      </c>
    </row>
    <row r="28" spans="1:8" ht="17.649999999999999" x14ac:dyDescent="0.5">
      <c r="A28" s="270">
        <f t="shared" si="1"/>
        <v>44703</v>
      </c>
      <c r="B28" s="277">
        <f t="shared" si="2"/>
        <v>44716</v>
      </c>
      <c r="C28" s="278">
        <f t="shared" si="3"/>
        <v>44722</v>
      </c>
      <c r="D28" s="273" t="s">
        <v>226</v>
      </c>
      <c r="E28" s="274">
        <f t="shared" si="4"/>
        <v>44689</v>
      </c>
      <c r="F28" s="270">
        <f t="shared" si="5"/>
        <v>44702</v>
      </c>
      <c r="G28" s="240" t="s">
        <v>227</v>
      </c>
      <c r="H28" s="275">
        <f t="shared" si="0"/>
        <v>44725</v>
      </c>
    </row>
    <row r="29" spans="1:8" ht="17.649999999999999" x14ac:dyDescent="0.5">
      <c r="A29" s="217">
        <f t="shared" si="1"/>
        <v>44717</v>
      </c>
      <c r="B29" s="113">
        <f t="shared" si="2"/>
        <v>44730</v>
      </c>
      <c r="C29" s="218">
        <f t="shared" si="3"/>
        <v>44736</v>
      </c>
      <c r="D29" s="209" t="s">
        <v>228</v>
      </c>
      <c r="E29" s="219">
        <f t="shared" si="4"/>
        <v>44703</v>
      </c>
      <c r="F29" s="217">
        <f t="shared" si="5"/>
        <v>44716</v>
      </c>
      <c r="G29" s="260" t="s">
        <v>229</v>
      </c>
      <c r="H29" s="276">
        <f t="shared" si="0"/>
        <v>44739</v>
      </c>
    </row>
    <row r="30" spans="1:8" ht="17.649999999999999" x14ac:dyDescent="0.5">
      <c r="A30" s="270">
        <f t="shared" si="1"/>
        <v>44731</v>
      </c>
      <c r="B30" s="277">
        <f t="shared" si="2"/>
        <v>44744</v>
      </c>
      <c r="C30" s="278">
        <f t="shared" si="3"/>
        <v>44750</v>
      </c>
      <c r="D30" s="280" t="s">
        <v>230</v>
      </c>
      <c r="E30" s="274">
        <f t="shared" si="4"/>
        <v>44717</v>
      </c>
      <c r="F30" s="270">
        <f t="shared" si="5"/>
        <v>44730</v>
      </c>
      <c r="G30" s="239" t="s">
        <v>231</v>
      </c>
      <c r="H30" s="275">
        <f t="shared" si="0"/>
        <v>44753</v>
      </c>
    </row>
    <row r="31" spans="1:8" ht="17.649999999999999" x14ac:dyDescent="0.5">
      <c r="A31" s="231">
        <f t="shared" si="1"/>
        <v>44745</v>
      </c>
      <c r="B31" s="232">
        <f t="shared" si="2"/>
        <v>44758</v>
      </c>
      <c r="C31" s="233">
        <f t="shared" si="3"/>
        <v>44764</v>
      </c>
      <c r="D31" s="241" t="s">
        <v>232</v>
      </c>
      <c r="E31" s="235">
        <f t="shared" si="4"/>
        <v>44731</v>
      </c>
      <c r="F31" s="231">
        <f t="shared" si="5"/>
        <v>44744</v>
      </c>
      <c r="G31" s="262">
        <f>B31+2</f>
        <v>44760</v>
      </c>
      <c r="H31" s="281">
        <f t="shared" si="0"/>
        <v>44767</v>
      </c>
    </row>
    <row r="32" spans="1:8" ht="17.25" x14ac:dyDescent="0.45">
      <c r="A32" s="203"/>
      <c r="B32" s="204"/>
      <c r="D32" s="242" t="s">
        <v>162</v>
      </c>
      <c r="E32" s="114"/>
      <c r="F32" s="114"/>
      <c r="G32" s="93"/>
    </row>
    <row r="33" spans="1:7" x14ac:dyDescent="0.35">
      <c r="A33" s="135"/>
      <c r="B33" s="324" t="s">
        <v>122</v>
      </c>
      <c r="C33" s="324"/>
      <c r="D33" s="324"/>
      <c r="E33" s="319"/>
      <c r="F33" s="319"/>
      <c r="G33" s="93"/>
    </row>
    <row r="34" spans="1:7" x14ac:dyDescent="0.35">
      <c r="A34" s="135"/>
      <c r="B34" s="324" t="s">
        <v>123</v>
      </c>
      <c r="C34" s="324"/>
      <c r="D34" s="324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4"/>
  <sheetViews>
    <sheetView zoomScaleNormal="100" workbookViewId="0">
      <selection activeCell="C14" sqref="C14"/>
    </sheetView>
  </sheetViews>
  <sheetFormatPr defaultColWidth="11.73046875" defaultRowHeight="12.75" x14ac:dyDescent="0.35"/>
  <cols>
    <col min="1" max="3" width="12.06640625" customWidth="1"/>
    <col min="4" max="4" width="14.59765625" customWidth="1"/>
    <col min="5" max="6" width="12.06640625" customWidth="1"/>
    <col min="7" max="7" width="14.53125" customWidth="1"/>
    <col min="8" max="8" width="13.06640625" customWidth="1"/>
  </cols>
  <sheetData>
    <row r="1" spans="1:8" ht="17.649999999999999" x14ac:dyDescent="0.5">
      <c r="A1" s="327" t="s">
        <v>0</v>
      </c>
      <c r="B1" s="327"/>
      <c r="C1" s="321" t="s">
        <v>47</v>
      </c>
      <c r="D1" s="321" t="s">
        <v>2</v>
      </c>
      <c r="E1" s="328" t="s">
        <v>3</v>
      </c>
      <c r="F1" s="328"/>
      <c r="G1" s="267"/>
      <c r="H1" s="137" t="s">
        <v>11</v>
      </c>
    </row>
    <row r="2" spans="1:8" ht="17.649999999999999" x14ac:dyDescent="0.5">
      <c r="A2" s="317" t="s">
        <v>4</v>
      </c>
      <c r="B2" s="317"/>
      <c r="C2" s="323" t="s">
        <v>233</v>
      </c>
      <c r="D2" s="323"/>
      <c r="E2" s="318" t="s">
        <v>4</v>
      </c>
      <c r="F2" s="318"/>
      <c r="G2" s="268" t="s">
        <v>126</v>
      </c>
      <c r="H2" s="139" t="s">
        <v>14</v>
      </c>
    </row>
    <row r="3" spans="1:8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69" t="s">
        <v>127</v>
      </c>
      <c r="H3" s="139" t="s">
        <v>17</v>
      </c>
    </row>
    <row r="4" spans="1:8" ht="17.649999999999999" x14ac:dyDescent="0.5">
      <c r="A4" s="270">
        <v>44731</v>
      </c>
      <c r="B4" s="271">
        <f>A4+13</f>
        <v>44744</v>
      </c>
      <c r="C4" s="272">
        <f>B4+6</f>
        <v>44750</v>
      </c>
      <c r="D4" s="273" t="s">
        <v>234</v>
      </c>
      <c r="E4" s="270">
        <f>A4-14</f>
        <v>44717</v>
      </c>
      <c r="F4" s="271">
        <f>E4+13</f>
        <v>44730</v>
      </c>
      <c r="G4" s="239" t="s">
        <v>231</v>
      </c>
      <c r="H4" s="282">
        <f t="shared" ref="H4:H31" si="0">C4+3</f>
        <v>44753</v>
      </c>
    </row>
    <row r="5" spans="1:8" ht="17.649999999999999" x14ac:dyDescent="0.5">
      <c r="A5" s="217">
        <f t="shared" ref="A5:A31" si="1">A4+14</f>
        <v>44745</v>
      </c>
      <c r="B5" s="283">
        <f t="shared" ref="B5:B31" si="2">B4+14</f>
        <v>44758</v>
      </c>
      <c r="C5" s="218">
        <f t="shared" ref="C5:C31" si="3">C4+14</f>
        <v>44764</v>
      </c>
      <c r="D5" s="284" t="s">
        <v>235</v>
      </c>
      <c r="E5" s="217">
        <f t="shared" ref="E5:E31" si="4">E4+14</f>
        <v>44731</v>
      </c>
      <c r="F5" s="285">
        <f t="shared" ref="F5:F31" si="5">F4+14</f>
        <v>44744</v>
      </c>
      <c r="G5" s="76">
        <f t="shared" ref="G5:G27" si="6">B5+2</f>
        <v>44760</v>
      </c>
      <c r="H5" s="220">
        <f t="shared" si="0"/>
        <v>44767</v>
      </c>
    </row>
    <row r="6" spans="1:8" ht="17.649999999999999" x14ac:dyDescent="0.5">
      <c r="A6" s="270">
        <f t="shared" si="1"/>
        <v>44759</v>
      </c>
      <c r="B6" s="271">
        <f t="shared" si="2"/>
        <v>44772</v>
      </c>
      <c r="C6" s="278">
        <f t="shared" si="3"/>
        <v>44778</v>
      </c>
      <c r="D6" s="273" t="s">
        <v>236</v>
      </c>
      <c r="E6" s="270">
        <f t="shared" si="4"/>
        <v>44745</v>
      </c>
      <c r="F6" s="286">
        <f t="shared" si="5"/>
        <v>44758</v>
      </c>
      <c r="G6" s="238">
        <f t="shared" si="6"/>
        <v>44774</v>
      </c>
      <c r="H6" s="282">
        <f t="shared" si="0"/>
        <v>44781</v>
      </c>
    </row>
    <row r="7" spans="1:8" ht="17.649999999999999" x14ac:dyDescent="0.5">
      <c r="A7" s="217">
        <f t="shared" si="1"/>
        <v>44773</v>
      </c>
      <c r="B7" s="283">
        <f t="shared" si="2"/>
        <v>44786</v>
      </c>
      <c r="C7" s="218">
        <f t="shared" si="3"/>
        <v>44792</v>
      </c>
      <c r="D7" s="284" t="s">
        <v>237</v>
      </c>
      <c r="E7" s="217">
        <f t="shared" si="4"/>
        <v>44759</v>
      </c>
      <c r="F7" s="285">
        <f t="shared" si="5"/>
        <v>44772</v>
      </c>
      <c r="G7" s="76">
        <f t="shared" si="6"/>
        <v>44788</v>
      </c>
      <c r="H7" s="220">
        <f t="shared" si="0"/>
        <v>44795</v>
      </c>
    </row>
    <row r="8" spans="1:8" ht="17.649999999999999" x14ac:dyDescent="0.5">
      <c r="A8" s="270">
        <f t="shared" si="1"/>
        <v>44787</v>
      </c>
      <c r="B8" s="271">
        <f t="shared" si="2"/>
        <v>44800</v>
      </c>
      <c r="C8" s="278">
        <f t="shared" si="3"/>
        <v>44806</v>
      </c>
      <c r="D8" s="273" t="s">
        <v>238</v>
      </c>
      <c r="E8" s="270">
        <f t="shared" si="4"/>
        <v>44773</v>
      </c>
      <c r="F8" s="286">
        <f t="shared" si="5"/>
        <v>44786</v>
      </c>
      <c r="G8" s="238">
        <f t="shared" si="6"/>
        <v>44802</v>
      </c>
      <c r="H8" s="282">
        <f t="shared" si="0"/>
        <v>44809</v>
      </c>
    </row>
    <row r="9" spans="1:8" ht="17.649999999999999" x14ac:dyDescent="0.5">
      <c r="A9" s="217">
        <f t="shared" si="1"/>
        <v>44801</v>
      </c>
      <c r="B9" s="283">
        <f t="shared" si="2"/>
        <v>44814</v>
      </c>
      <c r="C9" s="218">
        <f t="shared" si="3"/>
        <v>44820</v>
      </c>
      <c r="D9" s="284" t="s">
        <v>239</v>
      </c>
      <c r="E9" s="217">
        <f t="shared" si="4"/>
        <v>44787</v>
      </c>
      <c r="F9" s="285">
        <f t="shared" si="5"/>
        <v>44800</v>
      </c>
      <c r="G9" s="76">
        <f t="shared" si="6"/>
        <v>44816</v>
      </c>
      <c r="H9" s="220">
        <f t="shared" si="0"/>
        <v>44823</v>
      </c>
    </row>
    <row r="10" spans="1:8" ht="17.649999999999999" x14ac:dyDescent="0.5">
      <c r="A10" s="270">
        <f t="shared" si="1"/>
        <v>44815</v>
      </c>
      <c r="B10" s="271">
        <f t="shared" si="2"/>
        <v>44828</v>
      </c>
      <c r="C10" s="278">
        <f t="shared" si="3"/>
        <v>44834</v>
      </c>
      <c r="D10" s="273" t="s">
        <v>240</v>
      </c>
      <c r="E10" s="270">
        <f t="shared" si="4"/>
        <v>44801</v>
      </c>
      <c r="F10" s="286">
        <f t="shared" si="5"/>
        <v>44814</v>
      </c>
      <c r="G10" s="238">
        <f t="shared" si="6"/>
        <v>44830</v>
      </c>
      <c r="H10" s="282">
        <f t="shared" si="0"/>
        <v>44837</v>
      </c>
    </row>
    <row r="11" spans="1:8" ht="17.649999999999999" x14ac:dyDescent="0.5">
      <c r="A11" s="217">
        <f t="shared" si="1"/>
        <v>44829</v>
      </c>
      <c r="B11" s="283">
        <f t="shared" si="2"/>
        <v>44842</v>
      </c>
      <c r="C11" s="218">
        <f t="shared" si="3"/>
        <v>44848</v>
      </c>
      <c r="D11" s="284" t="s">
        <v>241</v>
      </c>
      <c r="E11" s="217">
        <f t="shared" si="4"/>
        <v>44815</v>
      </c>
      <c r="F11" s="285">
        <f t="shared" si="5"/>
        <v>44828</v>
      </c>
      <c r="G11" s="76">
        <f t="shared" si="6"/>
        <v>44844</v>
      </c>
      <c r="H11" s="220">
        <f t="shared" si="0"/>
        <v>44851</v>
      </c>
    </row>
    <row r="12" spans="1:8" ht="17.649999999999999" x14ac:dyDescent="0.5">
      <c r="A12" s="270">
        <f t="shared" si="1"/>
        <v>44843</v>
      </c>
      <c r="B12" s="271">
        <f t="shared" si="2"/>
        <v>44856</v>
      </c>
      <c r="C12" s="278">
        <f t="shared" si="3"/>
        <v>44862</v>
      </c>
      <c r="D12" s="273" t="s">
        <v>242</v>
      </c>
      <c r="E12" s="270">
        <f t="shared" si="4"/>
        <v>44829</v>
      </c>
      <c r="F12" s="286">
        <f t="shared" si="5"/>
        <v>44842</v>
      </c>
      <c r="G12" s="238">
        <f t="shared" si="6"/>
        <v>44858</v>
      </c>
      <c r="H12" s="282">
        <f t="shared" si="0"/>
        <v>44865</v>
      </c>
    </row>
    <row r="13" spans="1:8" ht="17.649999999999999" x14ac:dyDescent="0.5">
      <c r="A13" s="217">
        <f t="shared" si="1"/>
        <v>44857</v>
      </c>
      <c r="B13" s="283">
        <f t="shared" si="2"/>
        <v>44870</v>
      </c>
      <c r="C13" s="218">
        <f t="shared" si="3"/>
        <v>44876</v>
      </c>
      <c r="D13" s="284" t="s">
        <v>243</v>
      </c>
      <c r="E13" s="217">
        <f t="shared" si="4"/>
        <v>44843</v>
      </c>
      <c r="F13" s="285">
        <f t="shared" si="5"/>
        <v>44856</v>
      </c>
      <c r="G13" s="76">
        <f t="shared" si="6"/>
        <v>44872</v>
      </c>
      <c r="H13" s="220">
        <f t="shared" si="0"/>
        <v>44879</v>
      </c>
    </row>
    <row r="14" spans="1:8" ht="17.649999999999999" x14ac:dyDescent="0.5">
      <c r="A14" s="270">
        <f t="shared" si="1"/>
        <v>44871</v>
      </c>
      <c r="B14" s="271">
        <f t="shared" si="2"/>
        <v>44884</v>
      </c>
      <c r="C14" s="278">
        <f t="shared" si="3"/>
        <v>44890</v>
      </c>
      <c r="D14" s="273" t="s">
        <v>244</v>
      </c>
      <c r="E14" s="270">
        <f t="shared" si="4"/>
        <v>44857</v>
      </c>
      <c r="F14" s="286">
        <f t="shared" si="5"/>
        <v>44870</v>
      </c>
      <c r="G14" s="238">
        <f t="shared" si="6"/>
        <v>44886</v>
      </c>
      <c r="H14" s="282">
        <f t="shared" si="0"/>
        <v>44893</v>
      </c>
    </row>
    <row r="15" spans="1:8" ht="17.649999999999999" x14ac:dyDescent="0.5">
      <c r="A15" s="217">
        <f t="shared" si="1"/>
        <v>44885</v>
      </c>
      <c r="B15" s="283">
        <f t="shared" si="2"/>
        <v>44898</v>
      </c>
      <c r="C15" s="218">
        <f t="shared" si="3"/>
        <v>44904</v>
      </c>
      <c r="D15" s="284" t="s">
        <v>245</v>
      </c>
      <c r="E15" s="217">
        <f t="shared" si="4"/>
        <v>44871</v>
      </c>
      <c r="F15" s="285">
        <f t="shared" si="5"/>
        <v>44884</v>
      </c>
      <c r="G15" s="76">
        <f t="shared" si="6"/>
        <v>44900</v>
      </c>
      <c r="H15" s="220">
        <f t="shared" si="0"/>
        <v>44907</v>
      </c>
    </row>
    <row r="16" spans="1:8" ht="17.649999999999999" x14ac:dyDescent="0.5">
      <c r="A16" s="270">
        <f t="shared" si="1"/>
        <v>44899</v>
      </c>
      <c r="B16" s="271">
        <f t="shared" si="2"/>
        <v>44912</v>
      </c>
      <c r="C16" s="278">
        <f t="shared" si="3"/>
        <v>44918</v>
      </c>
      <c r="D16" s="273" t="s">
        <v>246</v>
      </c>
      <c r="E16" s="270">
        <f t="shared" si="4"/>
        <v>44885</v>
      </c>
      <c r="F16" s="286">
        <f t="shared" si="5"/>
        <v>44898</v>
      </c>
      <c r="G16" s="238">
        <f t="shared" si="6"/>
        <v>44914</v>
      </c>
      <c r="H16" s="282">
        <f t="shared" si="0"/>
        <v>44921</v>
      </c>
    </row>
    <row r="17" spans="1:8" ht="17.649999999999999" x14ac:dyDescent="0.5">
      <c r="A17" s="217">
        <f t="shared" si="1"/>
        <v>44913</v>
      </c>
      <c r="B17" s="283">
        <f t="shared" si="2"/>
        <v>44926</v>
      </c>
      <c r="C17" s="218">
        <f t="shared" si="3"/>
        <v>44932</v>
      </c>
      <c r="D17" s="284" t="s">
        <v>247</v>
      </c>
      <c r="E17" s="217">
        <f t="shared" si="4"/>
        <v>44899</v>
      </c>
      <c r="F17" s="285">
        <f t="shared" si="5"/>
        <v>44912</v>
      </c>
      <c r="G17" s="76">
        <f t="shared" si="6"/>
        <v>44928</v>
      </c>
      <c r="H17" s="220">
        <f t="shared" si="0"/>
        <v>44935</v>
      </c>
    </row>
    <row r="18" spans="1:8" ht="17.649999999999999" x14ac:dyDescent="0.5">
      <c r="A18" s="270">
        <f t="shared" si="1"/>
        <v>44927</v>
      </c>
      <c r="B18" s="271">
        <f t="shared" si="2"/>
        <v>44940</v>
      </c>
      <c r="C18" s="278">
        <f t="shared" si="3"/>
        <v>44946</v>
      </c>
      <c r="D18" s="273" t="s">
        <v>248</v>
      </c>
      <c r="E18" s="270">
        <f t="shared" si="4"/>
        <v>44913</v>
      </c>
      <c r="F18" s="286">
        <f t="shared" si="5"/>
        <v>44926</v>
      </c>
      <c r="G18" s="238">
        <f t="shared" si="6"/>
        <v>44942</v>
      </c>
      <c r="H18" s="282">
        <f t="shared" si="0"/>
        <v>44949</v>
      </c>
    </row>
    <row r="19" spans="1:8" ht="17.649999999999999" x14ac:dyDescent="0.5">
      <c r="A19" s="217">
        <f t="shared" si="1"/>
        <v>44941</v>
      </c>
      <c r="B19" s="283">
        <f t="shared" si="2"/>
        <v>44954</v>
      </c>
      <c r="C19" s="218">
        <f t="shared" si="3"/>
        <v>44960</v>
      </c>
      <c r="D19" s="284" t="s">
        <v>249</v>
      </c>
      <c r="E19" s="217">
        <f t="shared" si="4"/>
        <v>44927</v>
      </c>
      <c r="F19" s="285">
        <f t="shared" si="5"/>
        <v>44940</v>
      </c>
      <c r="G19" s="76">
        <f t="shared" si="6"/>
        <v>44956</v>
      </c>
      <c r="H19" s="220">
        <f t="shared" si="0"/>
        <v>44963</v>
      </c>
    </row>
    <row r="20" spans="1:8" ht="17.649999999999999" x14ac:dyDescent="0.5">
      <c r="A20" s="270">
        <f t="shared" si="1"/>
        <v>44955</v>
      </c>
      <c r="B20" s="271">
        <f t="shared" si="2"/>
        <v>44968</v>
      </c>
      <c r="C20" s="278">
        <f t="shared" si="3"/>
        <v>44974</v>
      </c>
      <c r="D20" s="273" t="s">
        <v>250</v>
      </c>
      <c r="E20" s="270">
        <f t="shared" si="4"/>
        <v>44941</v>
      </c>
      <c r="F20" s="286">
        <f t="shared" si="5"/>
        <v>44954</v>
      </c>
      <c r="G20" s="238">
        <f t="shared" si="6"/>
        <v>44970</v>
      </c>
      <c r="H20" s="282">
        <f t="shared" si="0"/>
        <v>44977</v>
      </c>
    </row>
    <row r="21" spans="1:8" ht="17.649999999999999" x14ac:dyDescent="0.5">
      <c r="A21" s="217">
        <f t="shared" si="1"/>
        <v>44969</v>
      </c>
      <c r="B21" s="283">
        <f t="shared" si="2"/>
        <v>44982</v>
      </c>
      <c r="C21" s="218">
        <f t="shared" si="3"/>
        <v>44988</v>
      </c>
      <c r="D21" s="284" t="s">
        <v>251</v>
      </c>
      <c r="E21" s="217">
        <f t="shared" si="4"/>
        <v>44955</v>
      </c>
      <c r="F21" s="285">
        <f t="shared" si="5"/>
        <v>44968</v>
      </c>
      <c r="G21" s="287">
        <f t="shared" si="6"/>
        <v>44984</v>
      </c>
      <c r="H21" s="220">
        <f t="shared" si="0"/>
        <v>44991</v>
      </c>
    </row>
    <row r="22" spans="1:8" ht="17.649999999999999" x14ac:dyDescent="0.5">
      <c r="A22" s="270">
        <f t="shared" si="1"/>
        <v>44983</v>
      </c>
      <c r="B22" s="271">
        <f t="shared" si="2"/>
        <v>44996</v>
      </c>
      <c r="C22" s="278">
        <f t="shared" si="3"/>
        <v>45002</v>
      </c>
      <c r="D22" s="273" t="s">
        <v>252</v>
      </c>
      <c r="E22" s="270">
        <f t="shared" si="4"/>
        <v>44969</v>
      </c>
      <c r="F22" s="286">
        <f t="shared" si="5"/>
        <v>44982</v>
      </c>
      <c r="G22" s="238">
        <f t="shared" si="6"/>
        <v>44998</v>
      </c>
      <c r="H22" s="282">
        <f t="shared" si="0"/>
        <v>45005</v>
      </c>
    </row>
    <row r="23" spans="1:8" ht="17.649999999999999" x14ac:dyDescent="0.5">
      <c r="A23" s="217">
        <f t="shared" si="1"/>
        <v>44997</v>
      </c>
      <c r="B23" s="283">
        <f t="shared" si="2"/>
        <v>45010</v>
      </c>
      <c r="C23" s="218">
        <f t="shared" si="3"/>
        <v>45016</v>
      </c>
      <c r="D23" s="284" t="s">
        <v>253</v>
      </c>
      <c r="E23" s="217">
        <f t="shared" si="4"/>
        <v>44983</v>
      </c>
      <c r="F23" s="285">
        <f t="shared" si="5"/>
        <v>44996</v>
      </c>
      <c r="G23" s="76">
        <f t="shared" si="6"/>
        <v>45012</v>
      </c>
      <c r="H23" s="220">
        <f t="shared" si="0"/>
        <v>45019</v>
      </c>
    </row>
    <row r="24" spans="1:8" ht="17.649999999999999" x14ac:dyDescent="0.5">
      <c r="A24" s="270">
        <f t="shared" si="1"/>
        <v>45011</v>
      </c>
      <c r="B24" s="271">
        <f t="shared" si="2"/>
        <v>45024</v>
      </c>
      <c r="C24" s="278">
        <f t="shared" si="3"/>
        <v>45030</v>
      </c>
      <c r="D24" s="273" t="s">
        <v>254</v>
      </c>
      <c r="E24" s="270">
        <f t="shared" si="4"/>
        <v>44997</v>
      </c>
      <c r="F24" s="286">
        <f t="shared" si="5"/>
        <v>45010</v>
      </c>
      <c r="G24" s="238">
        <f t="shared" si="6"/>
        <v>45026</v>
      </c>
      <c r="H24" s="282">
        <f t="shared" si="0"/>
        <v>45033</v>
      </c>
    </row>
    <row r="25" spans="1:8" ht="17.649999999999999" x14ac:dyDescent="0.5">
      <c r="A25" s="217">
        <f t="shared" si="1"/>
        <v>45025</v>
      </c>
      <c r="B25" s="283">
        <f t="shared" si="2"/>
        <v>45038</v>
      </c>
      <c r="C25" s="218">
        <f t="shared" si="3"/>
        <v>45044</v>
      </c>
      <c r="D25" s="284" t="s">
        <v>255</v>
      </c>
      <c r="E25" s="217">
        <f t="shared" si="4"/>
        <v>45011</v>
      </c>
      <c r="F25" s="285">
        <f t="shared" si="5"/>
        <v>45024</v>
      </c>
      <c r="G25" s="76">
        <f t="shared" si="6"/>
        <v>45040</v>
      </c>
      <c r="H25" s="220">
        <f t="shared" si="0"/>
        <v>45047</v>
      </c>
    </row>
    <row r="26" spans="1:8" ht="17.649999999999999" x14ac:dyDescent="0.5">
      <c r="A26" s="270">
        <f t="shared" si="1"/>
        <v>45039</v>
      </c>
      <c r="B26" s="271">
        <f t="shared" si="2"/>
        <v>45052</v>
      </c>
      <c r="C26" s="278">
        <f t="shared" si="3"/>
        <v>45058</v>
      </c>
      <c r="D26" s="273" t="s">
        <v>256</v>
      </c>
      <c r="E26" s="270">
        <f t="shared" si="4"/>
        <v>45025</v>
      </c>
      <c r="F26" s="286">
        <f t="shared" si="5"/>
        <v>45038</v>
      </c>
      <c r="G26" s="238">
        <f t="shared" si="6"/>
        <v>45054</v>
      </c>
      <c r="H26" s="282">
        <f t="shared" si="0"/>
        <v>45061</v>
      </c>
    </row>
    <row r="27" spans="1:8" ht="17.649999999999999" x14ac:dyDescent="0.5">
      <c r="A27" s="217">
        <f t="shared" si="1"/>
        <v>45053</v>
      </c>
      <c r="B27" s="283">
        <f t="shared" si="2"/>
        <v>45066</v>
      </c>
      <c r="C27" s="218">
        <f t="shared" si="3"/>
        <v>45072</v>
      </c>
      <c r="D27" s="284" t="s">
        <v>257</v>
      </c>
      <c r="E27" s="217">
        <f t="shared" si="4"/>
        <v>45039</v>
      </c>
      <c r="F27" s="285">
        <f t="shared" si="5"/>
        <v>45052</v>
      </c>
      <c r="G27" s="76">
        <f t="shared" si="6"/>
        <v>45068</v>
      </c>
      <c r="H27" s="220">
        <f t="shared" si="0"/>
        <v>45075</v>
      </c>
    </row>
    <row r="28" spans="1:8" ht="17.649999999999999" x14ac:dyDescent="0.5">
      <c r="A28" s="270">
        <f t="shared" si="1"/>
        <v>45067</v>
      </c>
      <c r="B28" s="271">
        <f t="shared" si="2"/>
        <v>45080</v>
      </c>
      <c r="C28" s="278">
        <f t="shared" si="3"/>
        <v>45086</v>
      </c>
      <c r="D28" s="273" t="s">
        <v>258</v>
      </c>
      <c r="E28" s="270">
        <f t="shared" si="4"/>
        <v>45053</v>
      </c>
      <c r="F28" s="286">
        <f t="shared" si="5"/>
        <v>45066</v>
      </c>
      <c r="G28" s="238" t="s">
        <v>259</v>
      </c>
      <c r="H28" s="282">
        <f t="shared" si="0"/>
        <v>45089</v>
      </c>
    </row>
    <row r="29" spans="1:8" ht="17.649999999999999" x14ac:dyDescent="0.5">
      <c r="A29" s="217">
        <f t="shared" si="1"/>
        <v>45081</v>
      </c>
      <c r="B29" s="283">
        <f t="shared" si="2"/>
        <v>45094</v>
      </c>
      <c r="C29" s="218">
        <f t="shared" si="3"/>
        <v>45100</v>
      </c>
      <c r="D29" s="284" t="s">
        <v>260</v>
      </c>
      <c r="E29" s="217">
        <f t="shared" si="4"/>
        <v>45067</v>
      </c>
      <c r="F29" s="285">
        <f t="shared" si="5"/>
        <v>45080</v>
      </c>
      <c r="G29" s="260" t="s">
        <v>261</v>
      </c>
      <c r="H29" s="220">
        <f t="shared" si="0"/>
        <v>45103</v>
      </c>
    </row>
    <row r="30" spans="1:8" ht="17.649999999999999" x14ac:dyDescent="0.5">
      <c r="A30" s="270">
        <f t="shared" si="1"/>
        <v>45095</v>
      </c>
      <c r="B30" s="271">
        <f t="shared" si="2"/>
        <v>45108</v>
      </c>
      <c r="C30" s="278">
        <f t="shared" si="3"/>
        <v>45114</v>
      </c>
      <c r="D30" s="280" t="s">
        <v>262</v>
      </c>
      <c r="E30" s="270">
        <f t="shared" si="4"/>
        <v>45081</v>
      </c>
      <c r="F30" s="286">
        <f t="shared" si="5"/>
        <v>45094</v>
      </c>
      <c r="G30" s="239" t="s">
        <v>263</v>
      </c>
      <c r="H30" s="282">
        <f t="shared" si="0"/>
        <v>45117</v>
      </c>
    </row>
    <row r="31" spans="1:8" ht="17.649999999999999" x14ac:dyDescent="0.5">
      <c r="A31" s="288">
        <f t="shared" si="1"/>
        <v>45109</v>
      </c>
      <c r="B31" s="289">
        <f t="shared" si="2"/>
        <v>45122</v>
      </c>
      <c r="C31" s="290">
        <f t="shared" si="3"/>
        <v>45128</v>
      </c>
      <c r="D31" s="291" t="s">
        <v>264</v>
      </c>
      <c r="E31" s="288">
        <f t="shared" si="4"/>
        <v>45095</v>
      </c>
      <c r="F31" s="292">
        <f t="shared" si="5"/>
        <v>45108</v>
      </c>
      <c r="G31" s="287">
        <f>B31+2</f>
        <v>45124</v>
      </c>
      <c r="H31" s="293">
        <f t="shared" si="0"/>
        <v>45131</v>
      </c>
    </row>
    <row r="32" spans="1:8" ht="17.25" x14ac:dyDescent="0.45">
      <c r="A32" s="203"/>
      <c r="B32" s="204"/>
      <c r="D32" s="242" t="s">
        <v>162</v>
      </c>
      <c r="E32" s="114"/>
      <c r="F32" s="114"/>
      <c r="G32" s="93"/>
      <c r="H32" s="109"/>
    </row>
    <row r="33" spans="1:8" x14ac:dyDescent="0.35">
      <c r="A33" s="135"/>
      <c r="B33" s="324" t="s">
        <v>122</v>
      </c>
      <c r="C33" s="324"/>
      <c r="D33" s="324"/>
      <c r="E33" s="319"/>
      <c r="F33" s="319"/>
      <c r="G33" s="93"/>
      <c r="H33" s="109"/>
    </row>
    <row r="34" spans="1:8" x14ac:dyDescent="0.35">
      <c r="A34" s="135"/>
      <c r="B34" s="324" t="s">
        <v>123</v>
      </c>
      <c r="C34" s="324"/>
      <c r="D34" s="324"/>
      <c r="E34" s="109"/>
      <c r="F34" s="109"/>
      <c r="H34" s="109"/>
    </row>
  </sheetData>
  <mergeCells count="9">
    <mergeCell ref="B33:D33"/>
    <mergeCell ref="E33:F33"/>
    <mergeCell ref="B34:D34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3"/>
  <sheetViews>
    <sheetView zoomScaleNormal="100" workbookViewId="0">
      <selection activeCell="C2" sqref="C2"/>
    </sheetView>
  </sheetViews>
  <sheetFormatPr defaultColWidth="9.06640625" defaultRowHeight="17.649999999999999" x14ac:dyDescent="0.5"/>
  <cols>
    <col min="1" max="1" width="12.06640625" style="28" customWidth="1"/>
    <col min="2" max="2" width="12.06640625" style="42" customWidth="1"/>
    <col min="3" max="3" width="12.06640625" style="43" customWidth="1"/>
    <col min="4" max="4" width="15.9296875" style="42" customWidth="1"/>
    <col min="5" max="5" width="12.06640625" style="9" customWidth="1"/>
    <col min="6" max="6" width="12.06640625" style="42" customWidth="1"/>
    <col min="7" max="7" width="12.796875" style="42" customWidth="1"/>
    <col min="8" max="8" width="12.265625" style="44" customWidth="1"/>
    <col min="9" max="1024" width="9.06640625" style="9"/>
  </cols>
  <sheetData>
    <row r="1" spans="1:8" ht="19.5" customHeight="1" x14ac:dyDescent="0.5">
      <c r="A1" s="302" t="s">
        <v>0</v>
      </c>
      <c r="B1" s="302"/>
      <c r="C1" s="5" t="s">
        <v>1</v>
      </c>
      <c r="D1" s="6" t="s">
        <v>2</v>
      </c>
      <c r="E1" s="303" t="s">
        <v>3</v>
      </c>
      <c r="F1" s="303"/>
      <c r="G1" s="45" t="s">
        <v>10</v>
      </c>
      <c r="H1" s="46" t="s">
        <v>11</v>
      </c>
    </row>
    <row r="2" spans="1:8" ht="19.5" customHeight="1" x14ac:dyDescent="0.5">
      <c r="A2" s="304" t="s">
        <v>4</v>
      </c>
      <c r="B2" s="304"/>
      <c r="C2" s="300" t="s">
        <v>12</v>
      </c>
      <c r="D2" s="300"/>
      <c r="E2" s="305" t="s">
        <v>4</v>
      </c>
      <c r="F2" s="305"/>
      <c r="G2" s="47" t="s">
        <v>13</v>
      </c>
      <c r="H2" s="48" t="s">
        <v>14</v>
      </c>
    </row>
    <row r="3" spans="1:8" ht="19.5" customHeight="1" x14ac:dyDescent="0.5">
      <c r="A3" s="11" t="s">
        <v>6</v>
      </c>
      <c r="B3" s="49" t="s">
        <v>7</v>
      </c>
      <c r="C3" s="14" t="s">
        <v>15</v>
      </c>
      <c r="D3" s="15" t="s">
        <v>9</v>
      </c>
      <c r="E3" s="50" t="s">
        <v>6</v>
      </c>
      <c r="F3" s="12" t="s">
        <v>7</v>
      </c>
      <c r="G3" s="51" t="s">
        <v>16</v>
      </c>
      <c r="H3" s="52" t="s">
        <v>17</v>
      </c>
    </row>
    <row r="4" spans="1:8" ht="19.5" customHeight="1" x14ac:dyDescent="0.5">
      <c r="A4" s="53">
        <v>38165</v>
      </c>
      <c r="B4" s="54">
        <v>38178</v>
      </c>
      <c r="C4" s="19">
        <v>38184</v>
      </c>
      <c r="D4" s="20">
        <v>2005001</v>
      </c>
      <c r="E4" s="22">
        <v>38151</v>
      </c>
      <c r="F4" s="54">
        <v>38164</v>
      </c>
      <c r="G4" s="55">
        <v>38180</v>
      </c>
      <c r="H4" s="56">
        <v>38187</v>
      </c>
    </row>
    <row r="5" spans="1:8" ht="19.5" customHeight="1" x14ac:dyDescent="0.5">
      <c r="A5" s="57">
        <v>38179</v>
      </c>
      <c r="B5" s="44">
        <v>38192</v>
      </c>
      <c r="C5" s="58">
        <v>38198</v>
      </c>
      <c r="D5" s="59">
        <v>2005002</v>
      </c>
      <c r="E5" s="44">
        <v>38165</v>
      </c>
      <c r="F5" s="44">
        <v>38178</v>
      </c>
      <c r="G5" s="60">
        <v>38192</v>
      </c>
      <c r="H5" s="61">
        <v>38201</v>
      </c>
    </row>
    <row r="6" spans="1:8" ht="19.5" customHeight="1" x14ac:dyDescent="0.5">
      <c r="A6" s="53">
        <v>38193</v>
      </c>
      <c r="B6" s="54">
        <v>38206</v>
      </c>
      <c r="C6" s="19">
        <v>38212</v>
      </c>
      <c r="D6" s="20">
        <v>2005003</v>
      </c>
      <c r="E6" s="54">
        <v>38179</v>
      </c>
      <c r="F6" s="54">
        <v>38192</v>
      </c>
      <c r="G6" s="55">
        <v>38208</v>
      </c>
      <c r="H6" s="56">
        <v>38215</v>
      </c>
    </row>
    <row r="7" spans="1:8" ht="19.5" customHeight="1" x14ac:dyDescent="0.5">
      <c r="A7" s="57">
        <v>38207</v>
      </c>
      <c r="B7" s="44">
        <v>38220</v>
      </c>
      <c r="C7" s="58">
        <v>38226</v>
      </c>
      <c r="D7" s="59">
        <v>2005004</v>
      </c>
      <c r="E7" s="44">
        <v>38193</v>
      </c>
      <c r="F7" s="44">
        <v>38206</v>
      </c>
      <c r="G7" s="60">
        <v>38222</v>
      </c>
      <c r="H7" s="61">
        <v>38229</v>
      </c>
    </row>
    <row r="8" spans="1:8" ht="19.5" customHeight="1" x14ac:dyDescent="0.5">
      <c r="A8" s="53">
        <v>38221</v>
      </c>
      <c r="B8" s="54">
        <v>38234</v>
      </c>
      <c r="C8" s="19">
        <v>38240</v>
      </c>
      <c r="D8" s="20">
        <v>2005005</v>
      </c>
      <c r="E8" s="54">
        <v>38207</v>
      </c>
      <c r="F8" s="54">
        <v>38220</v>
      </c>
      <c r="G8" s="55">
        <v>38236</v>
      </c>
      <c r="H8" s="56">
        <v>38243</v>
      </c>
    </row>
    <row r="9" spans="1:8" ht="19.5" customHeight="1" x14ac:dyDescent="0.5">
      <c r="A9" s="57">
        <v>38235</v>
      </c>
      <c r="B9" s="44">
        <v>38248</v>
      </c>
      <c r="C9" s="58">
        <v>38254</v>
      </c>
      <c r="D9" s="59">
        <v>2005006</v>
      </c>
      <c r="E9" s="44">
        <v>38221</v>
      </c>
      <c r="F9" s="44">
        <v>38234</v>
      </c>
      <c r="G9" s="60">
        <v>38250</v>
      </c>
      <c r="H9" s="61">
        <v>38257</v>
      </c>
    </row>
    <row r="10" spans="1:8" ht="19.5" customHeight="1" x14ac:dyDescent="0.5">
      <c r="A10" s="53">
        <v>38249</v>
      </c>
      <c r="B10" s="54">
        <v>38262</v>
      </c>
      <c r="C10" s="19">
        <v>38268</v>
      </c>
      <c r="D10" s="20">
        <v>2005007</v>
      </c>
      <c r="E10" s="54">
        <v>38235</v>
      </c>
      <c r="F10" s="54">
        <v>38248</v>
      </c>
      <c r="G10" s="55">
        <v>38264</v>
      </c>
      <c r="H10" s="56">
        <v>38271</v>
      </c>
    </row>
    <row r="11" spans="1:8" ht="19.5" customHeight="1" x14ac:dyDescent="0.5">
      <c r="A11" s="57">
        <v>38263</v>
      </c>
      <c r="B11" s="44">
        <v>38276</v>
      </c>
      <c r="C11" s="58">
        <v>38282</v>
      </c>
      <c r="D11" s="59">
        <v>2005008</v>
      </c>
      <c r="E11" s="44">
        <v>38249</v>
      </c>
      <c r="F11" s="44">
        <v>38262</v>
      </c>
      <c r="G11" s="60">
        <v>38278</v>
      </c>
      <c r="H11" s="61">
        <v>38285</v>
      </c>
    </row>
    <row r="12" spans="1:8" ht="19.5" customHeight="1" x14ac:dyDescent="0.5">
      <c r="A12" s="53">
        <v>38277</v>
      </c>
      <c r="B12" s="54">
        <v>38290</v>
      </c>
      <c r="C12" s="19">
        <v>38296</v>
      </c>
      <c r="D12" s="20">
        <v>2005009</v>
      </c>
      <c r="E12" s="54">
        <v>38263</v>
      </c>
      <c r="F12" s="54">
        <v>38276</v>
      </c>
      <c r="G12" s="55">
        <v>38292</v>
      </c>
      <c r="H12" s="56">
        <v>38299</v>
      </c>
    </row>
    <row r="13" spans="1:8" ht="19.5" customHeight="1" x14ac:dyDescent="0.5">
      <c r="A13" s="57">
        <v>38291</v>
      </c>
      <c r="B13" s="44">
        <v>38304</v>
      </c>
      <c r="C13" s="58">
        <v>38310</v>
      </c>
      <c r="D13" s="59">
        <v>2005010</v>
      </c>
      <c r="E13" s="44">
        <v>38277</v>
      </c>
      <c r="F13" s="44">
        <v>38290</v>
      </c>
      <c r="G13" s="60">
        <v>38306</v>
      </c>
      <c r="H13" s="61">
        <v>38313</v>
      </c>
    </row>
    <row r="14" spans="1:8" ht="19.5" customHeight="1" x14ac:dyDescent="0.5">
      <c r="A14" s="53">
        <v>38305</v>
      </c>
      <c r="B14" s="54">
        <v>38318</v>
      </c>
      <c r="C14" s="19">
        <v>38324</v>
      </c>
      <c r="D14" s="20">
        <v>2005011</v>
      </c>
      <c r="E14" s="54">
        <v>38291</v>
      </c>
      <c r="F14" s="54">
        <v>38304</v>
      </c>
      <c r="G14" s="55">
        <v>38320</v>
      </c>
      <c r="H14" s="56">
        <v>38327</v>
      </c>
    </row>
    <row r="15" spans="1:8" ht="19.5" customHeight="1" x14ac:dyDescent="0.5">
      <c r="A15" s="57">
        <v>38319</v>
      </c>
      <c r="B15" s="44">
        <v>38332</v>
      </c>
      <c r="C15" s="58">
        <v>38338</v>
      </c>
      <c r="D15" s="59">
        <v>2005012</v>
      </c>
      <c r="E15" s="44">
        <v>38305</v>
      </c>
      <c r="F15" s="44">
        <v>38318</v>
      </c>
      <c r="G15" s="60">
        <v>38334</v>
      </c>
      <c r="H15" s="61">
        <v>38341</v>
      </c>
    </row>
    <row r="16" spans="1:8" ht="19.5" customHeight="1" x14ac:dyDescent="0.5">
      <c r="A16" s="53">
        <v>38333</v>
      </c>
      <c r="B16" s="54">
        <v>38346</v>
      </c>
      <c r="C16" s="19">
        <v>38352</v>
      </c>
      <c r="D16" s="20">
        <v>2005013</v>
      </c>
      <c r="E16" s="54">
        <v>38319</v>
      </c>
      <c r="F16" s="54">
        <v>38332</v>
      </c>
      <c r="G16" s="55">
        <v>38348</v>
      </c>
      <c r="H16" s="56">
        <v>38356</v>
      </c>
    </row>
    <row r="17" spans="1:8" ht="19.5" customHeight="1" x14ac:dyDescent="0.5">
      <c r="A17" s="57">
        <v>38347</v>
      </c>
      <c r="B17" s="44">
        <v>38360</v>
      </c>
      <c r="C17" s="58">
        <v>38366</v>
      </c>
      <c r="D17" s="59">
        <v>2005014</v>
      </c>
      <c r="E17" s="44">
        <v>38333</v>
      </c>
      <c r="F17" s="44">
        <v>38346</v>
      </c>
      <c r="G17" s="60">
        <v>38362</v>
      </c>
      <c r="H17" s="61">
        <v>38369</v>
      </c>
    </row>
    <row r="18" spans="1:8" ht="19.5" customHeight="1" x14ac:dyDescent="0.5">
      <c r="A18" s="53">
        <v>38361</v>
      </c>
      <c r="B18" s="54">
        <v>38374</v>
      </c>
      <c r="C18" s="19">
        <v>38380</v>
      </c>
      <c r="D18" s="20">
        <v>2005015</v>
      </c>
      <c r="E18" s="54">
        <v>38347</v>
      </c>
      <c r="F18" s="54">
        <v>38360</v>
      </c>
      <c r="G18" s="55">
        <v>38376</v>
      </c>
      <c r="H18" s="56">
        <v>38383</v>
      </c>
    </row>
    <row r="19" spans="1:8" ht="19.5" customHeight="1" x14ac:dyDescent="0.5">
      <c r="A19" s="57">
        <v>38375</v>
      </c>
      <c r="B19" s="44">
        <v>38388</v>
      </c>
      <c r="C19" s="58">
        <v>38394</v>
      </c>
      <c r="D19" s="59">
        <v>2005016</v>
      </c>
      <c r="E19" s="44">
        <v>38361</v>
      </c>
      <c r="F19" s="44">
        <v>38374</v>
      </c>
      <c r="G19" s="60">
        <v>38390</v>
      </c>
      <c r="H19" s="61">
        <v>38397</v>
      </c>
    </row>
    <row r="20" spans="1:8" ht="19.5" customHeight="1" x14ac:dyDescent="0.5">
      <c r="A20" s="53">
        <v>38389</v>
      </c>
      <c r="B20" s="54">
        <v>38402</v>
      </c>
      <c r="C20" s="19">
        <v>38408</v>
      </c>
      <c r="D20" s="20">
        <v>2005017</v>
      </c>
      <c r="E20" s="54">
        <v>38375</v>
      </c>
      <c r="F20" s="54">
        <v>38388</v>
      </c>
      <c r="G20" s="55">
        <v>38404</v>
      </c>
      <c r="H20" s="56">
        <v>38411</v>
      </c>
    </row>
    <row r="21" spans="1:8" ht="19.5" customHeight="1" x14ac:dyDescent="0.5">
      <c r="A21" s="57">
        <v>38403</v>
      </c>
      <c r="B21" s="44">
        <v>38416</v>
      </c>
      <c r="C21" s="58">
        <v>38422</v>
      </c>
      <c r="D21" s="59">
        <v>2005018</v>
      </c>
      <c r="E21" s="44">
        <v>38389</v>
      </c>
      <c r="F21" s="44">
        <v>38402</v>
      </c>
      <c r="G21" s="60">
        <v>38418</v>
      </c>
      <c r="H21" s="61">
        <v>38425</v>
      </c>
    </row>
    <row r="22" spans="1:8" ht="19.5" customHeight="1" x14ac:dyDescent="0.5">
      <c r="A22" s="53">
        <v>38417</v>
      </c>
      <c r="B22" s="54">
        <v>38430</v>
      </c>
      <c r="C22" s="19">
        <v>38436</v>
      </c>
      <c r="D22" s="20">
        <v>2005019</v>
      </c>
      <c r="E22" s="54">
        <v>38403</v>
      </c>
      <c r="F22" s="54">
        <v>38416</v>
      </c>
      <c r="G22" s="55">
        <v>38432</v>
      </c>
      <c r="H22" s="56">
        <v>38439</v>
      </c>
    </row>
    <row r="23" spans="1:8" ht="19.5" customHeight="1" x14ac:dyDescent="0.5">
      <c r="A23" s="57">
        <v>38431</v>
      </c>
      <c r="B23" s="44">
        <v>38444</v>
      </c>
      <c r="C23" s="58">
        <v>38450</v>
      </c>
      <c r="D23" s="59">
        <v>2005020</v>
      </c>
      <c r="E23" s="44">
        <v>38417</v>
      </c>
      <c r="F23" s="44">
        <v>38430</v>
      </c>
      <c r="G23" s="60">
        <v>38446</v>
      </c>
      <c r="H23" s="61">
        <v>38453</v>
      </c>
    </row>
    <row r="24" spans="1:8" ht="19.5" customHeight="1" x14ac:dyDescent="0.5">
      <c r="A24" s="53">
        <v>38445</v>
      </c>
      <c r="B24" s="54">
        <v>38458</v>
      </c>
      <c r="C24" s="19">
        <v>38464</v>
      </c>
      <c r="D24" s="20">
        <v>2005021</v>
      </c>
      <c r="E24" s="54">
        <v>38431</v>
      </c>
      <c r="F24" s="54">
        <v>38444</v>
      </c>
      <c r="G24" s="55">
        <v>38460</v>
      </c>
      <c r="H24" s="56">
        <v>38467</v>
      </c>
    </row>
    <row r="25" spans="1:8" ht="19.5" customHeight="1" x14ac:dyDescent="0.5">
      <c r="A25" s="57">
        <v>38459</v>
      </c>
      <c r="B25" s="44">
        <v>38472</v>
      </c>
      <c r="C25" s="58">
        <v>38478</v>
      </c>
      <c r="D25" s="59">
        <v>2005022</v>
      </c>
      <c r="E25" s="44">
        <v>38445</v>
      </c>
      <c r="F25" s="44">
        <v>38458</v>
      </c>
      <c r="G25" s="60">
        <v>38474</v>
      </c>
      <c r="H25" s="61">
        <v>38481</v>
      </c>
    </row>
    <row r="26" spans="1:8" ht="19.5" customHeight="1" x14ac:dyDescent="0.5">
      <c r="A26" s="53">
        <v>38473</v>
      </c>
      <c r="B26" s="54">
        <v>38486</v>
      </c>
      <c r="C26" s="19">
        <v>38492</v>
      </c>
      <c r="D26" s="20">
        <v>2005023</v>
      </c>
      <c r="E26" s="54">
        <v>38459</v>
      </c>
      <c r="F26" s="54">
        <v>38472</v>
      </c>
      <c r="G26" s="55">
        <v>38488</v>
      </c>
      <c r="H26" s="56">
        <v>38495</v>
      </c>
    </row>
    <row r="27" spans="1:8" ht="19.5" customHeight="1" x14ac:dyDescent="0.5">
      <c r="A27" s="57">
        <v>38487</v>
      </c>
      <c r="B27" s="44">
        <v>38500</v>
      </c>
      <c r="C27" s="58">
        <v>38506</v>
      </c>
      <c r="D27" s="59">
        <v>2005024</v>
      </c>
      <c r="E27" s="44">
        <v>38473</v>
      </c>
      <c r="F27" s="44">
        <v>38486</v>
      </c>
      <c r="G27" s="60">
        <v>38502</v>
      </c>
      <c r="H27" s="61">
        <v>38509</v>
      </c>
    </row>
    <row r="28" spans="1:8" ht="19.5" customHeight="1" x14ac:dyDescent="0.5">
      <c r="A28" s="53">
        <v>38501</v>
      </c>
      <c r="B28" s="54">
        <v>38514</v>
      </c>
      <c r="C28" s="19">
        <v>38520</v>
      </c>
      <c r="D28" s="20">
        <v>2005025</v>
      </c>
      <c r="E28" s="54">
        <v>38486</v>
      </c>
      <c r="F28" s="54">
        <v>38500</v>
      </c>
      <c r="G28" s="55">
        <v>38516</v>
      </c>
      <c r="H28" s="56">
        <v>38523</v>
      </c>
    </row>
    <row r="29" spans="1:8" ht="19.5" customHeight="1" x14ac:dyDescent="0.5">
      <c r="A29" s="57">
        <v>38515</v>
      </c>
      <c r="B29" s="44">
        <v>38528</v>
      </c>
      <c r="C29" s="58">
        <v>38534</v>
      </c>
      <c r="D29" s="59">
        <v>2005026</v>
      </c>
      <c r="E29" s="44">
        <v>38501</v>
      </c>
      <c r="F29" s="44">
        <v>38514</v>
      </c>
      <c r="G29" s="60">
        <v>38530</v>
      </c>
      <c r="H29" s="61">
        <v>38537</v>
      </c>
    </row>
    <row r="30" spans="1:8" ht="19.5" customHeight="1" x14ac:dyDescent="0.5">
      <c r="A30" s="62">
        <v>38529</v>
      </c>
      <c r="B30" s="63">
        <v>38535</v>
      </c>
      <c r="C30" s="64">
        <v>38548</v>
      </c>
      <c r="D30" s="65">
        <v>2006001</v>
      </c>
      <c r="E30" s="63">
        <v>38515</v>
      </c>
      <c r="F30" s="63">
        <v>38528</v>
      </c>
      <c r="G30" s="66">
        <v>38545</v>
      </c>
      <c r="H30" s="67">
        <v>38551</v>
      </c>
    </row>
    <row r="32" spans="1:8" x14ac:dyDescent="0.5">
      <c r="F32" s="68">
        <v>38244</v>
      </c>
      <c r="G32" s="69" t="s">
        <v>18</v>
      </c>
    </row>
    <row r="33" spans="7:8" x14ac:dyDescent="0.5">
      <c r="G33" s="70" t="s">
        <v>19</v>
      </c>
      <c r="H33" s="70"/>
    </row>
  </sheetData>
  <mergeCells count="5">
    <mergeCell ref="A1:B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4"/>
  <sheetViews>
    <sheetView zoomScaleNormal="100" workbookViewId="0">
      <selection activeCell="A31" sqref="A31"/>
    </sheetView>
  </sheetViews>
  <sheetFormatPr defaultColWidth="11.73046875" defaultRowHeight="12.75" x14ac:dyDescent="0.35"/>
  <cols>
    <col min="1" max="3" width="12.06640625" customWidth="1"/>
    <col min="4" max="4" width="14.59765625" customWidth="1"/>
    <col min="5" max="6" width="12.06640625" customWidth="1"/>
    <col min="7" max="7" width="14.53125" customWidth="1"/>
    <col min="8" max="8" width="13.06640625" customWidth="1"/>
  </cols>
  <sheetData>
    <row r="1" spans="1:10" ht="17.649999999999999" x14ac:dyDescent="0.5">
      <c r="A1" s="327" t="s">
        <v>0</v>
      </c>
      <c r="B1" s="327"/>
      <c r="C1" s="321" t="s">
        <v>47</v>
      </c>
      <c r="D1" s="321" t="s">
        <v>2</v>
      </c>
      <c r="E1" s="328" t="s">
        <v>3</v>
      </c>
      <c r="F1" s="328"/>
      <c r="G1" s="329" t="s">
        <v>126</v>
      </c>
      <c r="H1" s="137" t="s">
        <v>11</v>
      </c>
    </row>
    <row r="2" spans="1:10" ht="17.649999999999999" x14ac:dyDescent="0.5">
      <c r="A2" s="317" t="s">
        <v>4</v>
      </c>
      <c r="B2" s="317"/>
      <c r="C2" s="323" t="s">
        <v>265</v>
      </c>
      <c r="D2" s="323"/>
      <c r="E2" s="318" t="s">
        <v>4</v>
      </c>
      <c r="F2" s="318"/>
      <c r="G2" s="329"/>
      <c r="H2" s="139" t="s">
        <v>14</v>
      </c>
    </row>
    <row r="3" spans="1:10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69" t="s">
        <v>127</v>
      </c>
      <c r="H3" s="139" t="s">
        <v>17</v>
      </c>
    </row>
    <row r="4" spans="1:10" ht="17.649999999999999" x14ac:dyDescent="0.5">
      <c r="A4" s="270">
        <v>45095</v>
      </c>
      <c r="B4" s="271">
        <f>A4+13</f>
        <v>45108</v>
      </c>
      <c r="C4" s="272">
        <f>B4+6</f>
        <v>45114</v>
      </c>
      <c r="D4" s="273" t="s">
        <v>266</v>
      </c>
      <c r="E4" s="270">
        <f>A4-14</f>
        <v>45081</v>
      </c>
      <c r="F4" s="271">
        <f>E4+13</f>
        <v>45094</v>
      </c>
      <c r="G4" s="239" t="s">
        <v>263</v>
      </c>
      <c r="H4" s="282">
        <f t="shared" ref="H4:H31" si="0">C4+3</f>
        <v>45117</v>
      </c>
      <c r="J4" s="294"/>
    </row>
    <row r="5" spans="1:10" ht="17.649999999999999" x14ac:dyDescent="0.5">
      <c r="A5" s="217">
        <f t="shared" ref="A5:A31" si="1">A4+14</f>
        <v>45109</v>
      </c>
      <c r="B5" s="283">
        <f t="shared" ref="B5:B31" si="2">B4+14</f>
        <v>45122</v>
      </c>
      <c r="C5" s="218">
        <f t="shared" ref="C5:C31" si="3">C4+14</f>
        <v>45128</v>
      </c>
      <c r="D5" s="284" t="s">
        <v>267</v>
      </c>
      <c r="E5" s="217">
        <f t="shared" ref="E5:E31" si="4">E4+14</f>
        <v>45095</v>
      </c>
      <c r="F5" s="285">
        <f t="shared" ref="F5:F31" si="5">F4+14</f>
        <v>45108</v>
      </c>
      <c r="G5" s="76">
        <f>IF(AND(MONTH(B5+2)=7,DAY(B5+2)=19),B5+3,B5+2)</f>
        <v>45124</v>
      </c>
      <c r="H5" s="220">
        <f t="shared" si="0"/>
        <v>45131</v>
      </c>
    </row>
    <row r="6" spans="1:10" ht="17.649999999999999" x14ac:dyDescent="0.5">
      <c r="A6" s="270">
        <f t="shared" si="1"/>
        <v>45123</v>
      </c>
      <c r="B6" s="271">
        <f t="shared" si="2"/>
        <v>45136</v>
      </c>
      <c r="C6" s="278">
        <f t="shared" si="3"/>
        <v>45142</v>
      </c>
      <c r="D6" s="273" t="s">
        <v>268</v>
      </c>
      <c r="E6" s="270">
        <f t="shared" si="4"/>
        <v>45109</v>
      </c>
      <c r="F6" s="286">
        <f t="shared" si="5"/>
        <v>45122</v>
      </c>
      <c r="G6" s="238">
        <f t="shared" ref="G6:G15" si="6">B6+2</f>
        <v>45138</v>
      </c>
      <c r="H6" s="282">
        <f t="shared" si="0"/>
        <v>45145</v>
      </c>
    </row>
    <row r="7" spans="1:10" ht="17.649999999999999" x14ac:dyDescent="0.5">
      <c r="A7" s="217">
        <f t="shared" si="1"/>
        <v>45137</v>
      </c>
      <c r="B7" s="283">
        <f t="shared" si="2"/>
        <v>45150</v>
      </c>
      <c r="C7" s="218">
        <f t="shared" si="3"/>
        <v>45156</v>
      </c>
      <c r="D7" s="284" t="s">
        <v>269</v>
      </c>
      <c r="E7" s="217">
        <f t="shared" si="4"/>
        <v>45123</v>
      </c>
      <c r="F7" s="285">
        <f t="shared" si="5"/>
        <v>45136</v>
      </c>
      <c r="G7" s="76">
        <f t="shared" si="6"/>
        <v>45152</v>
      </c>
      <c r="H7" s="220">
        <f t="shared" si="0"/>
        <v>45159</v>
      </c>
    </row>
    <row r="8" spans="1:10" ht="17.649999999999999" x14ac:dyDescent="0.5">
      <c r="A8" s="270">
        <f t="shared" si="1"/>
        <v>45151</v>
      </c>
      <c r="B8" s="271">
        <f t="shared" si="2"/>
        <v>45164</v>
      </c>
      <c r="C8" s="278">
        <f t="shared" si="3"/>
        <v>45170</v>
      </c>
      <c r="D8" s="273" t="s">
        <v>270</v>
      </c>
      <c r="E8" s="270">
        <f t="shared" si="4"/>
        <v>45137</v>
      </c>
      <c r="F8" s="286">
        <f t="shared" si="5"/>
        <v>45150</v>
      </c>
      <c r="G8" s="238">
        <f t="shared" si="6"/>
        <v>45166</v>
      </c>
      <c r="H8" s="282">
        <f t="shared" si="0"/>
        <v>45173</v>
      </c>
    </row>
    <row r="9" spans="1:10" ht="17.649999999999999" x14ac:dyDescent="0.5">
      <c r="A9" s="217">
        <f t="shared" si="1"/>
        <v>45165</v>
      </c>
      <c r="B9" s="283">
        <f t="shared" si="2"/>
        <v>45178</v>
      </c>
      <c r="C9" s="218">
        <f t="shared" si="3"/>
        <v>45184</v>
      </c>
      <c r="D9" s="284" t="s">
        <v>271</v>
      </c>
      <c r="E9" s="217">
        <f t="shared" si="4"/>
        <v>45151</v>
      </c>
      <c r="F9" s="285">
        <f t="shared" si="5"/>
        <v>45164</v>
      </c>
      <c r="G9" s="76">
        <f t="shared" si="6"/>
        <v>45180</v>
      </c>
      <c r="H9" s="220">
        <f t="shared" si="0"/>
        <v>45187</v>
      </c>
    </row>
    <row r="10" spans="1:10" ht="17.649999999999999" x14ac:dyDescent="0.5">
      <c r="A10" s="270">
        <f t="shared" si="1"/>
        <v>45179</v>
      </c>
      <c r="B10" s="271">
        <f t="shared" si="2"/>
        <v>45192</v>
      </c>
      <c r="C10" s="278">
        <f t="shared" si="3"/>
        <v>45198</v>
      </c>
      <c r="D10" s="273" t="s">
        <v>272</v>
      </c>
      <c r="E10" s="270">
        <f t="shared" si="4"/>
        <v>45165</v>
      </c>
      <c r="F10" s="286">
        <f t="shared" si="5"/>
        <v>45178</v>
      </c>
      <c r="G10" s="238">
        <f t="shared" si="6"/>
        <v>45194</v>
      </c>
      <c r="H10" s="282">
        <f t="shared" si="0"/>
        <v>45201</v>
      </c>
    </row>
    <row r="11" spans="1:10" ht="17.649999999999999" x14ac:dyDescent="0.5">
      <c r="A11" s="217">
        <f t="shared" si="1"/>
        <v>45193</v>
      </c>
      <c r="B11" s="283">
        <f t="shared" si="2"/>
        <v>45206</v>
      </c>
      <c r="C11" s="218">
        <f t="shared" si="3"/>
        <v>45212</v>
      </c>
      <c r="D11" s="284" t="s">
        <v>273</v>
      </c>
      <c r="E11" s="217">
        <f t="shared" si="4"/>
        <v>45179</v>
      </c>
      <c r="F11" s="285">
        <f t="shared" si="5"/>
        <v>45192</v>
      </c>
      <c r="G11" s="76">
        <f t="shared" si="6"/>
        <v>45208</v>
      </c>
      <c r="H11" s="220">
        <f t="shared" si="0"/>
        <v>45215</v>
      </c>
    </row>
    <row r="12" spans="1:10" ht="17.649999999999999" x14ac:dyDescent="0.5">
      <c r="A12" s="270">
        <f t="shared" si="1"/>
        <v>45207</v>
      </c>
      <c r="B12" s="271">
        <f t="shared" si="2"/>
        <v>45220</v>
      </c>
      <c r="C12" s="278">
        <f t="shared" si="3"/>
        <v>45226</v>
      </c>
      <c r="D12" s="273" t="s">
        <v>274</v>
      </c>
      <c r="E12" s="270">
        <f t="shared" si="4"/>
        <v>45193</v>
      </c>
      <c r="F12" s="286">
        <f t="shared" si="5"/>
        <v>45206</v>
      </c>
      <c r="G12" s="238">
        <f t="shared" si="6"/>
        <v>45222</v>
      </c>
      <c r="H12" s="282">
        <f t="shared" si="0"/>
        <v>45229</v>
      </c>
    </row>
    <row r="13" spans="1:10" ht="17.649999999999999" x14ac:dyDescent="0.5">
      <c r="A13" s="217">
        <f t="shared" si="1"/>
        <v>45221</v>
      </c>
      <c r="B13" s="283">
        <f t="shared" si="2"/>
        <v>45234</v>
      </c>
      <c r="C13" s="218">
        <f t="shared" si="3"/>
        <v>45240</v>
      </c>
      <c r="D13" s="284" t="s">
        <v>275</v>
      </c>
      <c r="E13" s="217">
        <f t="shared" si="4"/>
        <v>45207</v>
      </c>
      <c r="F13" s="285">
        <f t="shared" si="5"/>
        <v>45220</v>
      </c>
      <c r="G13" s="76">
        <f t="shared" si="6"/>
        <v>45236</v>
      </c>
      <c r="H13" s="220">
        <f t="shared" si="0"/>
        <v>45243</v>
      </c>
    </row>
    <row r="14" spans="1:10" ht="17.649999999999999" x14ac:dyDescent="0.5">
      <c r="A14" s="270">
        <f t="shared" si="1"/>
        <v>45235</v>
      </c>
      <c r="B14" s="271">
        <f t="shared" si="2"/>
        <v>45248</v>
      </c>
      <c r="C14" s="278">
        <f t="shared" si="3"/>
        <v>45254</v>
      </c>
      <c r="D14" s="273" t="s">
        <v>276</v>
      </c>
      <c r="E14" s="270">
        <f t="shared" si="4"/>
        <v>45221</v>
      </c>
      <c r="F14" s="286">
        <f t="shared" si="5"/>
        <v>45234</v>
      </c>
      <c r="G14" s="238">
        <f t="shared" si="6"/>
        <v>45250</v>
      </c>
      <c r="H14" s="282">
        <f t="shared" si="0"/>
        <v>45257</v>
      </c>
    </row>
    <row r="15" spans="1:10" ht="17.649999999999999" x14ac:dyDescent="0.5">
      <c r="A15" s="217">
        <f t="shared" si="1"/>
        <v>45249</v>
      </c>
      <c r="B15" s="283">
        <f t="shared" si="2"/>
        <v>45262</v>
      </c>
      <c r="C15" s="218">
        <f t="shared" si="3"/>
        <v>45268</v>
      </c>
      <c r="D15" s="284" t="s">
        <v>277</v>
      </c>
      <c r="E15" s="217">
        <f t="shared" si="4"/>
        <v>45235</v>
      </c>
      <c r="F15" s="285">
        <f t="shared" si="5"/>
        <v>45248</v>
      </c>
      <c r="G15" s="76">
        <f t="shared" si="6"/>
        <v>45264</v>
      </c>
      <c r="H15" s="220">
        <f t="shared" si="0"/>
        <v>45271</v>
      </c>
    </row>
    <row r="16" spans="1:10" ht="17.649999999999999" x14ac:dyDescent="0.5">
      <c r="A16" s="270">
        <f t="shared" si="1"/>
        <v>45263</v>
      </c>
      <c r="B16" s="271">
        <f t="shared" si="2"/>
        <v>45276</v>
      </c>
      <c r="C16" s="278">
        <f t="shared" si="3"/>
        <v>45282</v>
      </c>
      <c r="D16" s="273" t="s">
        <v>278</v>
      </c>
      <c r="E16" s="270">
        <f t="shared" si="4"/>
        <v>45249</v>
      </c>
      <c r="F16" s="286">
        <f t="shared" si="5"/>
        <v>45262</v>
      </c>
      <c r="G16" s="238">
        <f>IF(AND(MONTH(B16+2)=12,DAY(B16+2)=25),B16+3,B16+2)</f>
        <v>45278</v>
      </c>
      <c r="H16" s="282">
        <f t="shared" si="0"/>
        <v>45285</v>
      </c>
    </row>
    <row r="17" spans="1:10" ht="17.649999999999999" x14ac:dyDescent="0.5">
      <c r="A17" s="217">
        <f t="shared" si="1"/>
        <v>45277</v>
      </c>
      <c r="B17" s="283">
        <f t="shared" si="2"/>
        <v>45290</v>
      </c>
      <c r="C17" s="218">
        <f t="shared" si="3"/>
        <v>45296</v>
      </c>
      <c r="D17" s="284" t="s">
        <v>279</v>
      </c>
      <c r="E17" s="217">
        <f t="shared" si="4"/>
        <v>45263</v>
      </c>
      <c r="F17" s="285">
        <f t="shared" si="5"/>
        <v>45276</v>
      </c>
      <c r="G17" s="76">
        <f>IF(AND(MONTH(B17+2)=1,DAY(B17+2)=1),B17+3,B17+2)</f>
        <v>45293</v>
      </c>
      <c r="H17" s="220">
        <f t="shared" si="0"/>
        <v>45299</v>
      </c>
    </row>
    <row r="18" spans="1:10" ht="17.649999999999999" x14ac:dyDescent="0.5">
      <c r="A18" s="270">
        <f t="shared" si="1"/>
        <v>45291</v>
      </c>
      <c r="B18" s="271">
        <f t="shared" si="2"/>
        <v>45304</v>
      </c>
      <c r="C18" s="278">
        <f t="shared" si="3"/>
        <v>45310</v>
      </c>
      <c r="D18" s="273" t="s">
        <v>280</v>
      </c>
      <c r="E18" s="270">
        <f t="shared" si="4"/>
        <v>45277</v>
      </c>
      <c r="F18" s="286">
        <f t="shared" si="5"/>
        <v>45290</v>
      </c>
      <c r="G18" s="238">
        <f>IF(WEEKDAY(DATE(YEAR(B18+2),1,1))=2,B18+3,B18+2)</f>
        <v>45307</v>
      </c>
      <c r="H18" s="282">
        <f t="shared" si="0"/>
        <v>45313</v>
      </c>
      <c r="J18" s="294"/>
    </row>
    <row r="19" spans="1:10" ht="17.649999999999999" x14ac:dyDescent="0.5">
      <c r="A19" s="217">
        <f t="shared" si="1"/>
        <v>45305</v>
      </c>
      <c r="B19" s="283">
        <f t="shared" si="2"/>
        <v>45318</v>
      </c>
      <c r="C19" s="218">
        <f t="shared" si="3"/>
        <v>45324</v>
      </c>
      <c r="D19" s="284" t="s">
        <v>281</v>
      </c>
      <c r="E19" s="217">
        <f t="shared" si="4"/>
        <v>45291</v>
      </c>
      <c r="F19" s="285">
        <f t="shared" si="5"/>
        <v>45304</v>
      </c>
      <c r="G19" s="76">
        <f t="shared" ref="G19:G27" si="7">B19+2</f>
        <v>45320</v>
      </c>
      <c r="H19" s="220">
        <f t="shared" si="0"/>
        <v>45327</v>
      </c>
    </row>
    <row r="20" spans="1:10" ht="17.649999999999999" x14ac:dyDescent="0.5">
      <c r="A20" s="270">
        <f t="shared" si="1"/>
        <v>45319</v>
      </c>
      <c r="B20" s="271">
        <f t="shared" si="2"/>
        <v>45332</v>
      </c>
      <c r="C20" s="278">
        <f t="shared" si="3"/>
        <v>45338</v>
      </c>
      <c r="D20" s="273" t="s">
        <v>282</v>
      </c>
      <c r="E20" s="270">
        <f t="shared" si="4"/>
        <v>45305</v>
      </c>
      <c r="F20" s="286">
        <f t="shared" si="5"/>
        <v>45318</v>
      </c>
      <c r="G20" s="238">
        <f t="shared" si="7"/>
        <v>45334</v>
      </c>
      <c r="H20" s="282">
        <f t="shared" si="0"/>
        <v>45341</v>
      </c>
    </row>
    <row r="21" spans="1:10" ht="17.649999999999999" x14ac:dyDescent="0.5">
      <c r="A21" s="217">
        <f t="shared" si="1"/>
        <v>45333</v>
      </c>
      <c r="B21" s="283">
        <f t="shared" si="2"/>
        <v>45346</v>
      </c>
      <c r="C21" s="218">
        <f t="shared" si="3"/>
        <v>45352</v>
      </c>
      <c r="D21" s="284" t="s">
        <v>283</v>
      </c>
      <c r="E21" s="217">
        <f t="shared" si="4"/>
        <v>45319</v>
      </c>
      <c r="F21" s="285">
        <f t="shared" si="5"/>
        <v>45332</v>
      </c>
      <c r="G21" s="287">
        <f t="shared" si="7"/>
        <v>45348</v>
      </c>
      <c r="H21" s="220">
        <f t="shared" si="0"/>
        <v>45355</v>
      </c>
    </row>
    <row r="22" spans="1:10" ht="17.649999999999999" x14ac:dyDescent="0.5">
      <c r="A22" s="270">
        <f t="shared" si="1"/>
        <v>45347</v>
      </c>
      <c r="B22" s="271">
        <f t="shared" si="2"/>
        <v>45360</v>
      </c>
      <c r="C22" s="278">
        <f t="shared" si="3"/>
        <v>45366</v>
      </c>
      <c r="D22" s="273" t="s">
        <v>284</v>
      </c>
      <c r="E22" s="270">
        <f t="shared" si="4"/>
        <v>45333</v>
      </c>
      <c r="F22" s="286">
        <f t="shared" si="5"/>
        <v>45346</v>
      </c>
      <c r="G22" s="238">
        <f t="shared" si="7"/>
        <v>45362</v>
      </c>
      <c r="H22" s="282">
        <f t="shared" si="0"/>
        <v>45369</v>
      </c>
    </row>
    <row r="23" spans="1:10" ht="17.649999999999999" x14ac:dyDescent="0.5">
      <c r="A23" s="217">
        <f t="shared" si="1"/>
        <v>45361</v>
      </c>
      <c r="B23" s="283">
        <f t="shared" si="2"/>
        <v>45374</v>
      </c>
      <c r="C23" s="218">
        <f t="shared" si="3"/>
        <v>45380</v>
      </c>
      <c r="D23" s="284" t="s">
        <v>285</v>
      </c>
      <c r="E23" s="217">
        <f t="shared" si="4"/>
        <v>45347</v>
      </c>
      <c r="F23" s="285">
        <f t="shared" si="5"/>
        <v>45360</v>
      </c>
      <c r="G23" s="76">
        <f t="shared" si="7"/>
        <v>45376</v>
      </c>
      <c r="H23" s="220">
        <f t="shared" si="0"/>
        <v>45383</v>
      </c>
    </row>
    <row r="24" spans="1:10" ht="17.649999999999999" x14ac:dyDescent="0.5">
      <c r="A24" s="270">
        <f t="shared" si="1"/>
        <v>45375</v>
      </c>
      <c r="B24" s="271">
        <f t="shared" si="2"/>
        <v>45388</v>
      </c>
      <c r="C24" s="278">
        <f t="shared" si="3"/>
        <v>45394</v>
      </c>
      <c r="D24" s="273" t="s">
        <v>286</v>
      </c>
      <c r="E24" s="270">
        <f t="shared" si="4"/>
        <v>45361</v>
      </c>
      <c r="F24" s="286">
        <f t="shared" si="5"/>
        <v>45374</v>
      </c>
      <c r="G24" s="238">
        <f t="shared" si="7"/>
        <v>45390</v>
      </c>
      <c r="H24" s="282">
        <f t="shared" si="0"/>
        <v>45397</v>
      </c>
    </row>
    <row r="25" spans="1:10" ht="17.649999999999999" x14ac:dyDescent="0.5">
      <c r="A25" s="217">
        <f t="shared" si="1"/>
        <v>45389</v>
      </c>
      <c r="B25" s="283">
        <f t="shared" si="2"/>
        <v>45402</v>
      </c>
      <c r="C25" s="218">
        <f t="shared" si="3"/>
        <v>45408</v>
      </c>
      <c r="D25" s="284" t="s">
        <v>287</v>
      </c>
      <c r="E25" s="217">
        <f t="shared" si="4"/>
        <v>45375</v>
      </c>
      <c r="F25" s="285">
        <f t="shared" si="5"/>
        <v>45388</v>
      </c>
      <c r="G25" s="76">
        <f t="shared" si="7"/>
        <v>45404</v>
      </c>
      <c r="H25" s="220">
        <f t="shared" si="0"/>
        <v>45411</v>
      </c>
    </row>
    <row r="26" spans="1:10" ht="17.649999999999999" x14ac:dyDescent="0.5">
      <c r="A26" s="270">
        <f t="shared" si="1"/>
        <v>45403</v>
      </c>
      <c r="B26" s="271">
        <f t="shared" si="2"/>
        <v>45416</v>
      </c>
      <c r="C26" s="278">
        <f t="shared" si="3"/>
        <v>45422</v>
      </c>
      <c r="D26" s="273" t="s">
        <v>288</v>
      </c>
      <c r="E26" s="270">
        <f t="shared" si="4"/>
        <v>45389</v>
      </c>
      <c r="F26" s="286">
        <f t="shared" si="5"/>
        <v>45402</v>
      </c>
      <c r="G26" s="238">
        <f t="shared" si="7"/>
        <v>45418</v>
      </c>
      <c r="H26" s="282">
        <f t="shared" si="0"/>
        <v>45425</v>
      </c>
    </row>
    <row r="27" spans="1:10" ht="17.649999999999999" x14ac:dyDescent="0.5">
      <c r="A27" s="217">
        <f t="shared" si="1"/>
        <v>45417</v>
      </c>
      <c r="B27" s="283">
        <f t="shared" si="2"/>
        <v>45430</v>
      </c>
      <c r="C27" s="218">
        <f t="shared" si="3"/>
        <v>45436</v>
      </c>
      <c r="D27" s="284" t="s">
        <v>289</v>
      </c>
      <c r="E27" s="217">
        <f t="shared" si="4"/>
        <v>45403</v>
      </c>
      <c r="F27" s="285">
        <f t="shared" si="5"/>
        <v>45416</v>
      </c>
      <c r="G27" s="76">
        <f t="shared" si="7"/>
        <v>45432</v>
      </c>
      <c r="H27" s="220">
        <f t="shared" si="0"/>
        <v>45439</v>
      </c>
    </row>
    <row r="28" spans="1:10" ht="17.649999999999999" x14ac:dyDescent="0.5">
      <c r="A28" s="270">
        <f t="shared" si="1"/>
        <v>45431</v>
      </c>
      <c r="B28" s="271">
        <f t="shared" si="2"/>
        <v>45444</v>
      </c>
      <c r="C28" s="278">
        <f t="shared" si="3"/>
        <v>45450</v>
      </c>
      <c r="D28" s="273" t="s">
        <v>290</v>
      </c>
      <c r="E28" s="270">
        <f t="shared" si="4"/>
        <v>45417</v>
      </c>
      <c r="F28" s="286">
        <f t="shared" si="5"/>
        <v>45430</v>
      </c>
      <c r="G28" s="238" t="str">
        <f>CONCATENATE("*",MONTH(B28+2),"/",DAY(B28+2),"/",YEAR(B28+2)-2000)</f>
        <v>*6/3/24</v>
      </c>
      <c r="H28" s="282">
        <f t="shared" si="0"/>
        <v>45453</v>
      </c>
    </row>
    <row r="29" spans="1:10" ht="17.649999999999999" x14ac:dyDescent="0.5">
      <c r="A29" s="217">
        <f t="shared" si="1"/>
        <v>45445</v>
      </c>
      <c r="B29" s="283">
        <f t="shared" si="2"/>
        <v>45458</v>
      </c>
      <c r="C29" s="218">
        <f t="shared" si="3"/>
        <v>45464</v>
      </c>
      <c r="D29" s="284" t="s">
        <v>291</v>
      </c>
      <c r="E29" s="217">
        <f t="shared" si="4"/>
        <v>45431</v>
      </c>
      <c r="F29" s="285">
        <f t="shared" si="5"/>
        <v>45444</v>
      </c>
      <c r="G29" s="260" t="str">
        <f>CONCATENATE("DBE only ",MONTH(B29+2),"/",DAY(B29+2),"/",YEAR(B29+2)-2000)</f>
        <v>DBE only 6/17/24</v>
      </c>
      <c r="H29" s="220">
        <f t="shared" si="0"/>
        <v>45467</v>
      </c>
    </row>
    <row r="30" spans="1:10" ht="17.649999999999999" x14ac:dyDescent="0.5">
      <c r="A30" s="270">
        <f t="shared" si="1"/>
        <v>45459</v>
      </c>
      <c r="B30" s="271">
        <f t="shared" si="2"/>
        <v>45472</v>
      </c>
      <c r="C30" s="278">
        <f t="shared" si="3"/>
        <v>45478</v>
      </c>
      <c r="D30" s="280" t="s">
        <v>292</v>
      </c>
      <c r="E30" s="270">
        <f t="shared" si="4"/>
        <v>45445</v>
      </c>
      <c r="F30" s="286">
        <f t="shared" si="5"/>
        <v>45458</v>
      </c>
      <c r="G30" s="239" t="str">
        <f>CONCATENATE("DBE only ",MONTH(B30+2),"/",DAY(B30+2),"/",YEAR(B30+2)-2000)</f>
        <v>DBE only 7/1/24</v>
      </c>
      <c r="H30" s="282">
        <f t="shared" si="0"/>
        <v>45481</v>
      </c>
    </row>
    <row r="31" spans="1:10" ht="17.649999999999999" x14ac:dyDescent="0.5">
      <c r="A31" s="288">
        <f t="shared" si="1"/>
        <v>45473</v>
      </c>
      <c r="B31" s="289">
        <f t="shared" si="2"/>
        <v>45486</v>
      </c>
      <c r="C31" s="290">
        <f t="shared" si="3"/>
        <v>45492</v>
      </c>
      <c r="D31" s="291" t="s">
        <v>293</v>
      </c>
      <c r="E31" s="288">
        <f t="shared" si="4"/>
        <v>45459</v>
      </c>
      <c r="F31" s="292">
        <f t="shared" si="5"/>
        <v>45472</v>
      </c>
      <c r="G31" s="260" t="str">
        <f>CONCATENATE("DBE only ",MONTH(B31+2),"/",DAY(B31+2),"/",YEAR(B31+2)-2000)</f>
        <v>DBE only 7/15/24</v>
      </c>
      <c r="H31" s="293">
        <f t="shared" si="0"/>
        <v>45495</v>
      </c>
    </row>
    <row r="32" spans="1:10" ht="17.25" x14ac:dyDescent="0.45">
      <c r="A32" s="203"/>
      <c r="B32" s="204"/>
      <c r="D32" s="242" t="s">
        <v>162</v>
      </c>
      <c r="E32" s="114"/>
      <c r="F32" s="114"/>
      <c r="G32" s="93"/>
      <c r="H32" s="109"/>
    </row>
    <row r="33" spans="1:8" x14ac:dyDescent="0.35">
      <c r="A33" s="135"/>
      <c r="B33" s="324" t="s">
        <v>122</v>
      </c>
      <c r="C33" s="324"/>
      <c r="D33" s="324"/>
      <c r="E33" s="319"/>
      <c r="F33" s="319"/>
      <c r="G33" s="93"/>
      <c r="H33" s="109"/>
    </row>
    <row r="34" spans="1:8" x14ac:dyDescent="0.35">
      <c r="A34" s="135"/>
      <c r="B34" s="324" t="s">
        <v>123</v>
      </c>
      <c r="C34" s="324"/>
      <c r="D34" s="324"/>
      <c r="E34" s="109"/>
      <c r="F34" s="109"/>
      <c r="H34" s="109"/>
    </row>
  </sheetData>
  <mergeCells count="10">
    <mergeCell ref="B34:D34"/>
    <mergeCell ref="A1:B1"/>
    <mergeCell ref="C1:D1"/>
    <mergeCell ref="E1:F1"/>
    <mergeCell ref="G1:G2"/>
    <mergeCell ref="A2:B2"/>
    <mergeCell ref="C2:D2"/>
    <mergeCell ref="E2:F2"/>
    <mergeCell ref="B33:D33"/>
    <mergeCell ref="E33:F33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4"/>
  <sheetViews>
    <sheetView tabSelected="1" topLeftCell="A16" zoomScaleNormal="100" workbookViewId="0">
      <selection activeCell="C31" sqref="C31"/>
    </sheetView>
  </sheetViews>
  <sheetFormatPr defaultColWidth="11.73046875" defaultRowHeight="12.75" x14ac:dyDescent="0.35"/>
  <cols>
    <col min="1" max="3" width="12.06640625" customWidth="1"/>
    <col min="4" max="4" width="14.59765625" customWidth="1"/>
    <col min="5" max="6" width="12.06640625" customWidth="1"/>
    <col min="7" max="7" width="17.06640625" customWidth="1"/>
    <col min="8" max="8" width="13.06640625" customWidth="1"/>
  </cols>
  <sheetData>
    <row r="1" spans="1:10" ht="17.649999999999999" x14ac:dyDescent="0.5">
      <c r="A1" s="327" t="s">
        <v>0</v>
      </c>
      <c r="B1" s="327"/>
      <c r="C1" s="321" t="s">
        <v>47</v>
      </c>
      <c r="D1" s="321" t="s">
        <v>2</v>
      </c>
      <c r="E1" s="328" t="s">
        <v>3</v>
      </c>
      <c r="F1" s="328"/>
      <c r="G1" s="329" t="s">
        <v>126</v>
      </c>
      <c r="H1" s="137" t="s">
        <v>11</v>
      </c>
    </row>
    <row r="2" spans="1:10" ht="17.649999999999999" x14ac:dyDescent="0.5">
      <c r="A2" s="317" t="s">
        <v>4</v>
      </c>
      <c r="B2" s="317"/>
      <c r="C2" s="323" t="s">
        <v>294</v>
      </c>
      <c r="D2" s="323"/>
      <c r="E2" s="318" t="s">
        <v>4</v>
      </c>
      <c r="F2" s="318"/>
      <c r="G2" s="329"/>
      <c r="H2" s="139" t="s">
        <v>14</v>
      </c>
    </row>
    <row r="3" spans="1:10" ht="17.649999999999999" x14ac:dyDescent="0.5">
      <c r="A3" s="58" t="s">
        <v>6</v>
      </c>
      <c r="B3" s="175" t="s">
        <v>7</v>
      </c>
      <c r="C3" s="208" t="s">
        <v>15</v>
      </c>
      <c r="D3" s="209" t="s">
        <v>39</v>
      </c>
      <c r="E3" s="175" t="s">
        <v>6</v>
      </c>
      <c r="F3" s="175" t="s">
        <v>7</v>
      </c>
      <c r="G3" s="269" t="s">
        <v>127</v>
      </c>
      <c r="H3" s="139" t="s">
        <v>17</v>
      </c>
    </row>
    <row r="4" spans="1:10" ht="17.649999999999999" x14ac:dyDescent="0.5">
      <c r="A4" s="270">
        <v>45473</v>
      </c>
      <c r="B4" s="271">
        <f>A4+13</f>
        <v>45486</v>
      </c>
      <c r="C4" s="272">
        <f>B4+6</f>
        <v>45492</v>
      </c>
      <c r="D4" s="273" t="str">
        <f>CONCATENATE("20",RIGHT($C$2,2),"-001")</f>
        <v>2025-001</v>
      </c>
      <c r="E4" s="270">
        <f>A4-14</f>
        <v>45459</v>
      </c>
      <c r="F4" s="271">
        <f>E4+13</f>
        <v>45472</v>
      </c>
      <c r="G4" s="239" t="str">
        <f>IF(AND(MONTH(A4+12)=7,DAY(A4+12)=4),CONCATENATE("DBE only ",MONTH(A4+9),"/",DAY(A4+9),"/",YEAR(A4+9)-2000),CONCATENATE("DBE only ",MONTH(A4+12),"/",DAY(A4+12),"/",YEAR(A4+12)-2000))</f>
        <v>DBE only 7/12/24</v>
      </c>
      <c r="H4" s="282">
        <f t="shared" ref="H4:H31" si="0">C4+3</f>
        <v>45495</v>
      </c>
      <c r="J4" s="294"/>
    </row>
    <row r="5" spans="1:10" ht="17.649999999999999" x14ac:dyDescent="0.5">
      <c r="A5" s="217">
        <f t="shared" ref="A5:A31" si="1">A4+14</f>
        <v>45487</v>
      </c>
      <c r="B5" s="283">
        <f t="shared" ref="B5:B31" si="2">B4+14</f>
        <v>45500</v>
      </c>
      <c r="C5" s="218">
        <f t="shared" ref="C5:C31" si="3">C4+14</f>
        <v>45506</v>
      </c>
      <c r="D5" s="284" t="str">
        <f>CONCATENATE("20",RIGHT($C$2,2),"-002")</f>
        <v>2025-002</v>
      </c>
      <c r="E5" s="217">
        <f t="shared" ref="E5:E31" si="4">E4+14</f>
        <v>45473</v>
      </c>
      <c r="F5" s="285">
        <f t="shared" ref="F5:F31" si="5">F4+14</f>
        <v>45486</v>
      </c>
      <c r="G5" s="76">
        <f>IF(AND(MONTH(B5+2)=7,DAY(B5+2)=19),B5+3,B5+2)</f>
        <v>45502</v>
      </c>
      <c r="H5" s="220">
        <f t="shared" si="0"/>
        <v>45509</v>
      </c>
    </row>
    <row r="6" spans="1:10" ht="17.649999999999999" x14ac:dyDescent="0.5">
      <c r="A6" s="270">
        <f t="shared" si="1"/>
        <v>45501</v>
      </c>
      <c r="B6" s="271">
        <f t="shared" si="2"/>
        <v>45514</v>
      </c>
      <c r="C6" s="278">
        <f t="shared" si="3"/>
        <v>45520</v>
      </c>
      <c r="D6" s="273" t="str">
        <f>CONCATENATE("20",RIGHT($C$2,2),"-003")</f>
        <v>2025-003</v>
      </c>
      <c r="E6" s="270">
        <f t="shared" si="4"/>
        <v>45487</v>
      </c>
      <c r="F6" s="286">
        <f t="shared" si="5"/>
        <v>45500</v>
      </c>
      <c r="G6" s="238">
        <f t="shared" ref="G6:G15" si="6">B6+2</f>
        <v>45516</v>
      </c>
      <c r="H6" s="282">
        <f t="shared" si="0"/>
        <v>45523</v>
      </c>
    </row>
    <row r="7" spans="1:10" ht="17.649999999999999" x14ac:dyDescent="0.5">
      <c r="A7" s="217">
        <f t="shared" si="1"/>
        <v>45515</v>
      </c>
      <c r="B7" s="283">
        <f t="shared" si="2"/>
        <v>45528</v>
      </c>
      <c r="C7" s="218">
        <f t="shared" si="3"/>
        <v>45534</v>
      </c>
      <c r="D7" s="284" t="str">
        <f>CONCATENATE("20",RIGHT($C$2,2),"-004")</f>
        <v>2025-004</v>
      </c>
      <c r="E7" s="217">
        <f t="shared" si="4"/>
        <v>45501</v>
      </c>
      <c r="F7" s="285">
        <f t="shared" si="5"/>
        <v>45514</v>
      </c>
      <c r="G7" s="76">
        <f t="shared" si="6"/>
        <v>45530</v>
      </c>
      <c r="H7" s="220">
        <f t="shared" si="0"/>
        <v>45537</v>
      </c>
    </row>
    <row r="8" spans="1:10" ht="17.649999999999999" x14ac:dyDescent="0.5">
      <c r="A8" s="270">
        <f t="shared" si="1"/>
        <v>45529</v>
      </c>
      <c r="B8" s="271">
        <f t="shared" si="2"/>
        <v>45542</v>
      </c>
      <c r="C8" s="278">
        <f t="shared" si="3"/>
        <v>45548</v>
      </c>
      <c r="D8" s="273" t="str">
        <f>CONCATENATE("20",RIGHT($C$2,2),"-005")</f>
        <v>2025-005</v>
      </c>
      <c r="E8" s="270">
        <f t="shared" si="4"/>
        <v>45515</v>
      </c>
      <c r="F8" s="286">
        <f t="shared" si="5"/>
        <v>45528</v>
      </c>
      <c r="G8" s="238">
        <f t="shared" si="6"/>
        <v>45544</v>
      </c>
      <c r="H8" s="282">
        <f t="shared" si="0"/>
        <v>45551</v>
      </c>
    </row>
    <row r="9" spans="1:10" ht="17.649999999999999" x14ac:dyDescent="0.5">
      <c r="A9" s="217">
        <f t="shared" si="1"/>
        <v>45543</v>
      </c>
      <c r="B9" s="283">
        <f t="shared" si="2"/>
        <v>45556</v>
      </c>
      <c r="C9" s="218">
        <f t="shared" si="3"/>
        <v>45562</v>
      </c>
      <c r="D9" s="284" t="str">
        <f>CONCATENATE("20",RIGHT($C$2,2),"-006")</f>
        <v>2025-006</v>
      </c>
      <c r="E9" s="217">
        <f t="shared" si="4"/>
        <v>45529</v>
      </c>
      <c r="F9" s="285">
        <f t="shared" si="5"/>
        <v>45542</v>
      </c>
      <c r="G9" s="76">
        <f t="shared" si="6"/>
        <v>45558</v>
      </c>
      <c r="H9" s="220">
        <f t="shared" si="0"/>
        <v>45565</v>
      </c>
    </row>
    <row r="10" spans="1:10" ht="17.649999999999999" x14ac:dyDescent="0.5">
      <c r="A10" s="270">
        <f t="shared" si="1"/>
        <v>45557</v>
      </c>
      <c r="B10" s="271">
        <f t="shared" si="2"/>
        <v>45570</v>
      </c>
      <c r="C10" s="278">
        <f t="shared" si="3"/>
        <v>45576</v>
      </c>
      <c r="D10" s="273" t="str">
        <f>CONCATENATE("20",RIGHT($C$2,2),"-007")</f>
        <v>2025-007</v>
      </c>
      <c r="E10" s="270">
        <f t="shared" si="4"/>
        <v>45543</v>
      </c>
      <c r="F10" s="286">
        <f t="shared" si="5"/>
        <v>45556</v>
      </c>
      <c r="G10" s="238">
        <f t="shared" si="6"/>
        <v>45572</v>
      </c>
      <c r="H10" s="282">
        <f t="shared" si="0"/>
        <v>45579</v>
      </c>
    </row>
    <row r="11" spans="1:10" ht="17.649999999999999" x14ac:dyDescent="0.5">
      <c r="A11" s="217">
        <f t="shared" si="1"/>
        <v>45571</v>
      </c>
      <c r="B11" s="283">
        <f t="shared" si="2"/>
        <v>45584</v>
      </c>
      <c r="C11" s="218">
        <f t="shared" si="3"/>
        <v>45590</v>
      </c>
      <c r="D11" s="284" t="str">
        <f>CONCATENATE("20",RIGHT($C$2,2),"-008")</f>
        <v>2025-008</v>
      </c>
      <c r="E11" s="217">
        <f t="shared" si="4"/>
        <v>45557</v>
      </c>
      <c r="F11" s="285">
        <f t="shared" si="5"/>
        <v>45570</v>
      </c>
      <c r="G11" s="76">
        <f t="shared" si="6"/>
        <v>45586</v>
      </c>
      <c r="H11" s="220">
        <f t="shared" si="0"/>
        <v>45593</v>
      </c>
    </row>
    <row r="12" spans="1:10" ht="17.649999999999999" x14ac:dyDescent="0.5">
      <c r="A12" s="270">
        <f t="shared" si="1"/>
        <v>45585</v>
      </c>
      <c r="B12" s="271">
        <f t="shared" si="2"/>
        <v>45598</v>
      </c>
      <c r="C12" s="278">
        <f t="shared" si="3"/>
        <v>45604</v>
      </c>
      <c r="D12" s="273" t="str">
        <f>CONCATENATE("20",RIGHT($C$2,2),"-009")</f>
        <v>2025-009</v>
      </c>
      <c r="E12" s="270">
        <f t="shared" si="4"/>
        <v>45571</v>
      </c>
      <c r="F12" s="286">
        <f t="shared" si="5"/>
        <v>45584</v>
      </c>
      <c r="G12" s="238">
        <f t="shared" si="6"/>
        <v>45600</v>
      </c>
      <c r="H12" s="282">
        <f t="shared" si="0"/>
        <v>45607</v>
      </c>
    </row>
    <row r="13" spans="1:10" ht="17.649999999999999" x14ac:dyDescent="0.5">
      <c r="A13" s="217">
        <f t="shared" si="1"/>
        <v>45599</v>
      </c>
      <c r="B13" s="283">
        <f t="shared" si="2"/>
        <v>45612</v>
      </c>
      <c r="C13" s="218">
        <f t="shared" si="3"/>
        <v>45618</v>
      </c>
      <c r="D13" s="284" t="str">
        <f>CONCATENATE("20",RIGHT($C$2,2),"-010")</f>
        <v>2025-010</v>
      </c>
      <c r="E13" s="217">
        <f t="shared" si="4"/>
        <v>45585</v>
      </c>
      <c r="F13" s="285">
        <f t="shared" si="5"/>
        <v>45598</v>
      </c>
      <c r="G13" s="76">
        <f t="shared" si="6"/>
        <v>45614</v>
      </c>
      <c r="H13" s="220">
        <f t="shared" si="0"/>
        <v>45621</v>
      </c>
    </row>
    <row r="14" spans="1:10" ht="17.649999999999999" x14ac:dyDescent="0.5">
      <c r="A14" s="270">
        <f t="shared" si="1"/>
        <v>45613</v>
      </c>
      <c r="B14" s="271">
        <f t="shared" si="2"/>
        <v>45626</v>
      </c>
      <c r="C14" s="278">
        <f t="shared" si="3"/>
        <v>45632</v>
      </c>
      <c r="D14" s="273" t="str">
        <f>CONCATENATE("20",RIGHT($C$2,2),"-011")</f>
        <v>2025-011</v>
      </c>
      <c r="E14" s="270">
        <f t="shared" si="4"/>
        <v>45599</v>
      </c>
      <c r="F14" s="286">
        <f t="shared" si="5"/>
        <v>45612</v>
      </c>
      <c r="G14" s="238">
        <f t="shared" si="6"/>
        <v>45628</v>
      </c>
      <c r="H14" s="282">
        <f t="shared" si="0"/>
        <v>45635</v>
      </c>
    </row>
    <row r="15" spans="1:10" ht="17.649999999999999" x14ac:dyDescent="0.5">
      <c r="A15" s="217">
        <f t="shared" si="1"/>
        <v>45627</v>
      </c>
      <c r="B15" s="283">
        <f t="shared" si="2"/>
        <v>45640</v>
      </c>
      <c r="C15" s="218">
        <f t="shared" si="3"/>
        <v>45646</v>
      </c>
      <c r="D15" s="284" t="str">
        <f>CONCATENATE("20",RIGHT($C$2,2),"-012")</f>
        <v>2025-012</v>
      </c>
      <c r="E15" s="217">
        <f t="shared" si="4"/>
        <v>45613</v>
      </c>
      <c r="F15" s="285">
        <f t="shared" si="5"/>
        <v>45626</v>
      </c>
      <c r="G15" s="76">
        <f t="shared" si="6"/>
        <v>45642</v>
      </c>
      <c r="H15" s="220">
        <f t="shared" si="0"/>
        <v>45649</v>
      </c>
    </row>
    <row r="16" spans="1:10" ht="17.55" customHeight="1" x14ac:dyDescent="0.5">
      <c r="A16" s="270">
        <f t="shared" si="1"/>
        <v>45641</v>
      </c>
      <c r="B16" s="271">
        <f t="shared" si="2"/>
        <v>45654</v>
      </c>
      <c r="C16" s="278">
        <f t="shared" si="3"/>
        <v>45660</v>
      </c>
      <c r="D16" s="273" t="str">
        <f>CONCATENATE("20",RIGHT($C$2,2),"-013")</f>
        <v>2025-013</v>
      </c>
      <c r="E16" s="270">
        <f t="shared" si="4"/>
        <v>45627</v>
      </c>
      <c r="F16" s="286">
        <f t="shared" si="5"/>
        <v>45640</v>
      </c>
      <c r="G16" s="296" t="s">
        <v>295</v>
      </c>
      <c r="H16" s="282">
        <f t="shared" si="0"/>
        <v>45663</v>
      </c>
    </row>
    <row r="17" spans="1:10" ht="17.649999999999999" x14ac:dyDescent="0.5">
      <c r="A17" s="217">
        <f t="shared" si="1"/>
        <v>45655</v>
      </c>
      <c r="B17" s="283">
        <f t="shared" si="2"/>
        <v>45668</v>
      </c>
      <c r="C17" s="218">
        <f t="shared" si="3"/>
        <v>45674</v>
      </c>
      <c r="D17" s="284" t="str">
        <f>CONCATENATE("20",RIGHT($C$2,2),"-014")</f>
        <v>2025-014</v>
      </c>
      <c r="E17" s="217">
        <f t="shared" si="4"/>
        <v>45641</v>
      </c>
      <c r="F17" s="285">
        <f t="shared" si="5"/>
        <v>45654</v>
      </c>
      <c r="G17" s="76">
        <f>IF(AND(MONTH(B17+2)=1,DAY(B17+2)=1),B17+3,B17+2)</f>
        <v>45670</v>
      </c>
      <c r="H17" s="220">
        <f t="shared" si="0"/>
        <v>45677</v>
      </c>
    </row>
    <row r="18" spans="1:10" ht="17.649999999999999" x14ac:dyDescent="0.5">
      <c r="A18" s="270">
        <f t="shared" si="1"/>
        <v>45669</v>
      </c>
      <c r="B18" s="271">
        <f t="shared" si="2"/>
        <v>45682</v>
      </c>
      <c r="C18" s="278">
        <f t="shared" si="3"/>
        <v>45688</v>
      </c>
      <c r="D18" s="273" t="str">
        <f>CONCATENATE("20",RIGHT($C$2,2),"-015")</f>
        <v>2025-015</v>
      </c>
      <c r="E18" s="270">
        <f t="shared" si="4"/>
        <v>45655</v>
      </c>
      <c r="F18" s="286">
        <f t="shared" si="5"/>
        <v>45668</v>
      </c>
      <c r="G18" s="238">
        <f>IF(WEEKDAY(DATE(YEAR(B18+2),1,1))=2,B18+3,B18+2)</f>
        <v>45684</v>
      </c>
      <c r="H18" s="282">
        <f t="shared" si="0"/>
        <v>45691</v>
      </c>
      <c r="J18" s="294"/>
    </row>
    <row r="19" spans="1:10" ht="17.649999999999999" x14ac:dyDescent="0.5">
      <c r="A19" s="217">
        <f t="shared" si="1"/>
        <v>45683</v>
      </c>
      <c r="B19" s="283">
        <f t="shared" si="2"/>
        <v>45696</v>
      </c>
      <c r="C19" s="218">
        <f t="shared" si="3"/>
        <v>45702</v>
      </c>
      <c r="D19" s="284" t="str">
        <f>CONCATENATE("20",RIGHT($C$2,2),"-016")</f>
        <v>2025-016</v>
      </c>
      <c r="E19" s="217">
        <f t="shared" si="4"/>
        <v>45669</v>
      </c>
      <c r="F19" s="285">
        <f t="shared" si="5"/>
        <v>45682</v>
      </c>
      <c r="G19" s="76">
        <f t="shared" ref="G19:G27" si="7">B19+2</f>
        <v>45698</v>
      </c>
      <c r="H19" s="220">
        <f t="shared" si="0"/>
        <v>45705</v>
      </c>
    </row>
    <row r="20" spans="1:10" ht="17.649999999999999" x14ac:dyDescent="0.5">
      <c r="A20" s="270">
        <f t="shared" si="1"/>
        <v>45697</v>
      </c>
      <c r="B20" s="271">
        <f t="shared" si="2"/>
        <v>45710</v>
      </c>
      <c r="C20" s="278">
        <f t="shared" si="3"/>
        <v>45716</v>
      </c>
      <c r="D20" s="273" t="str">
        <f>CONCATENATE("20",RIGHT($C$2,2),"-017")</f>
        <v>2025-017</v>
      </c>
      <c r="E20" s="270">
        <f t="shared" si="4"/>
        <v>45683</v>
      </c>
      <c r="F20" s="286">
        <f t="shared" si="5"/>
        <v>45696</v>
      </c>
      <c r="G20" s="238">
        <f t="shared" si="7"/>
        <v>45712</v>
      </c>
      <c r="H20" s="282">
        <f t="shared" si="0"/>
        <v>45719</v>
      </c>
    </row>
    <row r="21" spans="1:10" ht="17.649999999999999" x14ac:dyDescent="0.5">
      <c r="A21" s="217">
        <f t="shared" si="1"/>
        <v>45711</v>
      </c>
      <c r="B21" s="283">
        <f t="shared" si="2"/>
        <v>45724</v>
      </c>
      <c r="C21" s="218">
        <f t="shared" si="3"/>
        <v>45730</v>
      </c>
      <c r="D21" s="284" t="str">
        <f>CONCATENATE("20",RIGHT($C$2,2),"-018")</f>
        <v>2025-018</v>
      </c>
      <c r="E21" s="217">
        <f t="shared" si="4"/>
        <v>45697</v>
      </c>
      <c r="F21" s="285">
        <f t="shared" si="5"/>
        <v>45710</v>
      </c>
      <c r="G21" s="287">
        <f t="shared" si="7"/>
        <v>45726</v>
      </c>
      <c r="H21" s="220">
        <f t="shared" si="0"/>
        <v>45733</v>
      </c>
    </row>
    <row r="22" spans="1:10" ht="17.649999999999999" x14ac:dyDescent="0.5">
      <c r="A22" s="270">
        <f t="shared" si="1"/>
        <v>45725</v>
      </c>
      <c r="B22" s="271">
        <f t="shared" si="2"/>
        <v>45738</v>
      </c>
      <c r="C22" s="278">
        <f t="shared" si="3"/>
        <v>45744</v>
      </c>
      <c r="D22" s="273" t="str">
        <f>CONCATENATE("20",RIGHT($C$2,2),"-019")</f>
        <v>2025-019</v>
      </c>
      <c r="E22" s="270">
        <f t="shared" si="4"/>
        <v>45711</v>
      </c>
      <c r="F22" s="286">
        <f t="shared" si="5"/>
        <v>45724</v>
      </c>
      <c r="G22" s="238">
        <f t="shared" si="7"/>
        <v>45740</v>
      </c>
      <c r="H22" s="282">
        <f t="shared" si="0"/>
        <v>45747</v>
      </c>
    </row>
    <row r="23" spans="1:10" ht="17.649999999999999" x14ac:dyDescent="0.5">
      <c r="A23" s="217">
        <f t="shared" si="1"/>
        <v>45739</v>
      </c>
      <c r="B23" s="283">
        <f t="shared" si="2"/>
        <v>45752</v>
      </c>
      <c r="C23" s="218">
        <f t="shared" si="3"/>
        <v>45758</v>
      </c>
      <c r="D23" s="284" t="str">
        <f>CONCATENATE("20",RIGHT($C$2,2),"-020")</f>
        <v>2025-020</v>
      </c>
      <c r="E23" s="217">
        <f t="shared" si="4"/>
        <v>45725</v>
      </c>
      <c r="F23" s="285">
        <f t="shared" si="5"/>
        <v>45738</v>
      </c>
      <c r="G23" s="76">
        <f t="shared" si="7"/>
        <v>45754</v>
      </c>
      <c r="H23" s="220">
        <f t="shared" si="0"/>
        <v>45761</v>
      </c>
    </row>
    <row r="24" spans="1:10" ht="17.649999999999999" x14ac:dyDescent="0.5">
      <c r="A24" s="270">
        <f t="shared" si="1"/>
        <v>45753</v>
      </c>
      <c r="B24" s="271">
        <f t="shared" si="2"/>
        <v>45766</v>
      </c>
      <c r="C24" s="278">
        <f t="shared" si="3"/>
        <v>45772</v>
      </c>
      <c r="D24" s="273" t="str">
        <f>CONCATENATE("20",RIGHT($C$2,2),"-021")</f>
        <v>2025-021</v>
      </c>
      <c r="E24" s="270">
        <f t="shared" si="4"/>
        <v>45739</v>
      </c>
      <c r="F24" s="286">
        <f t="shared" si="5"/>
        <v>45752</v>
      </c>
      <c r="G24" s="238">
        <f t="shared" si="7"/>
        <v>45768</v>
      </c>
      <c r="H24" s="282">
        <f t="shared" si="0"/>
        <v>45775</v>
      </c>
    </row>
    <row r="25" spans="1:10" ht="17.649999999999999" x14ac:dyDescent="0.5">
      <c r="A25" s="217">
        <f t="shared" si="1"/>
        <v>45767</v>
      </c>
      <c r="B25" s="283">
        <f t="shared" si="2"/>
        <v>45780</v>
      </c>
      <c r="C25" s="218">
        <f t="shared" si="3"/>
        <v>45786</v>
      </c>
      <c r="D25" s="284" t="str">
        <f>CONCATENATE("20",RIGHT($C$2,2),"-022")</f>
        <v>2025-022</v>
      </c>
      <c r="E25" s="217">
        <f t="shared" si="4"/>
        <v>45753</v>
      </c>
      <c r="F25" s="285">
        <f t="shared" si="5"/>
        <v>45766</v>
      </c>
      <c r="G25" s="76">
        <f t="shared" si="7"/>
        <v>45782</v>
      </c>
      <c r="H25" s="220">
        <f t="shared" si="0"/>
        <v>45789</v>
      </c>
    </row>
    <row r="26" spans="1:10" ht="17.649999999999999" x14ac:dyDescent="0.5">
      <c r="A26" s="270">
        <f t="shared" si="1"/>
        <v>45781</v>
      </c>
      <c r="B26" s="271">
        <f t="shared" si="2"/>
        <v>45794</v>
      </c>
      <c r="C26" s="278">
        <f t="shared" si="3"/>
        <v>45800</v>
      </c>
      <c r="D26" s="273" t="str">
        <f>CONCATENATE("20",RIGHT($C$2,2),"-023")</f>
        <v>2025-023</v>
      </c>
      <c r="E26" s="270">
        <f t="shared" si="4"/>
        <v>45767</v>
      </c>
      <c r="F26" s="286">
        <f t="shared" si="5"/>
        <v>45780</v>
      </c>
      <c r="G26" s="238">
        <f t="shared" si="7"/>
        <v>45796</v>
      </c>
      <c r="H26" s="282">
        <f t="shared" si="0"/>
        <v>45803</v>
      </c>
    </row>
    <row r="27" spans="1:10" ht="17.649999999999999" x14ac:dyDescent="0.5">
      <c r="A27" s="217">
        <f t="shared" si="1"/>
        <v>45795</v>
      </c>
      <c r="B27" s="283">
        <f t="shared" si="2"/>
        <v>45808</v>
      </c>
      <c r="C27" s="218">
        <f t="shared" si="3"/>
        <v>45814</v>
      </c>
      <c r="D27" s="284" t="str">
        <f>CONCATENATE("20",RIGHT($C$2,2),"-024")</f>
        <v>2025-024</v>
      </c>
      <c r="E27" s="217">
        <f t="shared" si="4"/>
        <v>45781</v>
      </c>
      <c r="F27" s="285">
        <f t="shared" si="5"/>
        <v>45794</v>
      </c>
      <c r="G27" s="76">
        <f t="shared" si="7"/>
        <v>45810</v>
      </c>
      <c r="H27" s="220">
        <f t="shared" si="0"/>
        <v>45817</v>
      </c>
    </row>
    <row r="28" spans="1:10" ht="17.649999999999999" x14ac:dyDescent="0.5">
      <c r="A28" s="270">
        <f t="shared" si="1"/>
        <v>45809</v>
      </c>
      <c r="B28" s="271">
        <f t="shared" si="2"/>
        <v>45822</v>
      </c>
      <c r="C28" s="278">
        <f t="shared" si="3"/>
        <v>45828</v>
      </c>
      <c r="D28" s="273" t="str">
        <f>CONCATENATE("20",RIGHT($C$2,2),"-025")</f>
        <v>2025-025</v>
      </c>
      <c r="E28" s="270">
        <f t="shared" si="4"/>
        <v>45795</v>
      </c>
      <c r="F28" s="286">
        <f t="shared" si="5"/>
        <v>45808</v>
      </c>
      <c r="G28" s="238" t="str">
        <f>CONCATENATE("*",MONTH(B28+2),"/",DAY(B28+2),"/",YEAR(B28+2)-2000)</f>
        <v>*6/16/25</v>
      </c>
      <c r="H28" s="282">
        <f t="shared" si="0"/>
        <v>45831</v>
      </c>
    </row>
    <row r="29" spans="1:10" ht="17.649999999999999" x14ac:dyDescent="0.5">
      <c r="A29" s="217">
        <f t="shared" si="1"/>
        <v>45823</v>
      </c>
      <c r="B29" s="283">
        <f t="shared" si="2"/>
        <v>45836</v>
      </c>
      <c r="C29" s="218">
        <f>C28+13</f>
        <v>45841</v>
      </c>
      <c r="D29" s="284" t="str">
        <f>CONCATENATE("20",RIGHT($C$2,2),"-026")</f>
        <v>2025-026</v>
      </c>
      <c r="E29" s="217">
        <f t="shared" si="4"/>
        <v>45809</v>
      </c>
      <c r="F29" s="285">
        <f t="shared" si="5"/>
        <v>45822</v>
      </c>
      <c r="G29" s="260" t="str">
        <f>CONCATENATE("DBE only ",MONTH(B29+2),"/",DAY(B29+2),"/",YEAR(B29+2)-2000)</f>
        <v>DBE only 6/30/25</v>
      </c>
      <c r="H29" s="220">
        <f t="shared" si="0"/>
        <v>45844</v>
      </c>
    </row>
    <row r="30" spans="1:10" ht="17.649999999999999" x14ac:dyDescent="0.5">
      <c r="A30" s="270">
        <f t="shared" si="1"/>
        <v>45837</v>
      </c>
      <c r="B30" s="271">
        <f t="shared" si="2"/>
        <v>45850</v>
      </c>
      <c r="C30" s="278">
        <f>C29+15</f>
        <v>45856</v>
      </c>
      <c r="D30" s="273" t="str">
        <f>CONCATENATE("20",_xlfn.NUMBERVALUE(RIGHT($C$2,2))+1,"-001")</f>
        <v>2026-001</v>
      </c>
      <c r="E30" s="270">
        <f t="shared" si="4"/>
        <v>45823</v>
      </c>
      <c r="F30" s="286">
        <f t="shared" si="5"/>
        <v>45836</v>
      </c>
      <c r="G30" s="239" t="str">
        <f>CONCATENATE("DBE only ",MONTH(B30+2),"/",DAY(B30+2),"/",YEAR(B30+2)-2000)</f>
        <v>DBE only 7/14/25</v>
      </c>
      <c r="H30" s="282">
        <f t="shared" si="0"/>
        <v>45859</v>
      </c>
    </row>
    <row r="31" spans="1:10" ht="17.649999999999999" x14ac:dyDescent="0.5">
      <c r="A31" s="288">
        <f t="shared" si="1"/>
        <v>45851</v>
      </c>
      <c r="B31" s="289">
        <f t="shared" si="2"/>
        <v>45864</v>
      </c>
      <c r="C31" s="290">
        <f t="shared" si="3"/>
        <v>45870</v>
      </c>
      <c r="D31" s="295" t="str">
        <f>CONCATENATE("20",_xlfn.NUMBERVALUE(RIGHT($C$2,2))+1,"-002")</f>
        <v>2026-002</v>
      </c>
      <c r="E31" s="288">
        <f t="shared" si="4"/>
        <v>45837</v>
      </c>
      <c r="F31" s="292">
        <f t="shared" si="5"/>
        <v>45850</v>
      </c>
      <c r="G31" s="260" t="str">
        <f>CONCATENATE(MONTH(B31+2),"/",DAY(B31+2),"/",YEAR(B31+2)-2000)</f>
        <v>7/28/25</v>
      </c>
      <c r="H31" s="293">
        <f t="shared" si="0"/>
        <v>45873</v>
      </c>
    </row>
    <row r="32" spans="1:10" ht="17.25" x14ac:dyDescent="0.45">
      <c r="A32" s="203"/>
      <c r="B32" s="204"/>
      <c r="D32" s="242" t="s">
        <v>162</v>
      </c>
      <c r="E32" s="114"/>
      <c r="F32" s="114"/>
      <c r="G32" s="93"/>
      <c r="H32" s="109"/>
    </row>
    <row r="33" spans="1:8" x14ac:dyDescent="0.35">
      <c r="A33" s="135"/>
      <c r="B33" s="324" t="s">
        <v>122</v>
      </c>
      <c r="C33" s="324"/>
      <c r="D33" s="324"/>
      <c r="E33" s="319"/>
      <c r="F33" s="319"/>
      <c r="G33" s="93"/>
      <c r="H33" s="109"/>
    </row>
    <row r="34" spans="1:8" x14ac:dyDescent="0.35">
      <c r="A34" s="135"/>
      <c r="B34" s="324" t="s">
        <v>123</v>
      </c>
      <c r="C34" s="324"/>
      <c r="D34" s="324"/>
      <c r="E34" s="109"/>
      <c r="F34" s="109"/>
      <c r="H34" s="109"/>
    </row>
  </sheetData>
  <mergeCells count="10">
    <mergeCell ref="B34:D34"/>
    <mergeCell ref="A1:B1"/>
    <mergeCell ref="C1:D1"/>
    <mergeCell ref="E1:F1"/>
    <mergeCell ref="G1:G2"/>
    <mergeCell ref="A2:B2"/>
    <mergeCell ref="C2:D2"/>
    <mergeCell ref="E2:F2"/>
    <mergeCell ref="B33:D33"/>
    <mergeCell ref="E33:F33"/>
  </mergeCells>
  <pageMargins left="0.78749999999999998" right="0.78749999999999998" top="1.05277777777778" bottom="1.05277777777778" header="0.78749999999999998" footer="0.78749999999999998"/>
  <pageSetup orientation="portrait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33"/>
  <sheetViews>
    <sheetView zoomScaleNormal="100" workbookViewId="0">
      <selection activeCell="A30" sqref="A30"/>
    </sheetView>
  </sheetViews>
  <sheetFormatPr defaultColWidth="9.06640625" defaultRowHeight="17.649999999999999" x14ac:dyDescent="0.5"/>
  <cols>
    <col min="1" max="1" width="12.06640625" style="28" customWidth="1"/>
    <col min="2" max="2" width="12.06640625" style="42" customWidth="1"/>
    <col min="3" max="3" width="12.06640625" style="43" customWidth="1"/>
    <col min="4" max="4" width="15.9296875" style="42" customWidth="1"/>
    <col min="5" max="5" width="12.06640625" style="9" customWidth="1"/>
    <col min="6" max="6" width="12.06640625" style="42" customWidth="1"/>
    <col min="7" max="7" width="12.796875" style="42" customWidth="1"/>
    <col min="8" max="8" width="12.265625" style="44" customWidth="1"/>
    <col min="9" max="1024" width="9.06640625" style="9"/>
  </cols>
  <sheetData>
    <row r="1" spans="1:8" ht="19.5" customHeight="1" x14ac:dyDescent="0.5">
      <c r="A1" s="302" t="s">
        <v>0</v>
      </c>
      <c r="B1" s="302"/>
      <c r="C1" s="5" t="s">
        <v>1</v>
      </c>
      <c r="D1" s="6" t="s">
        <v>2</v>
      </c>
      <c r="E1" s="303" t="s">
        <v>3</v>
      </c>
      <c r="F1" s="303"/>
      <c r="G1" s="45" t="s">
        <v>10</v>
      </c>
      <c r="H1" s="46" t="s">
        <v>11</v>
      </c>
    </row>
    <row r="2" spans="1:8" ht="19.5" customHeight="1" x14ac:dyDescent="0.5">
      <c r="A2" s="304" t="s">
        <v>4</v>
      </c>
      <c r="B2" s="304"/>
      <c r="C2" s="300" t="s">
        <v>20</v>
      </c>
      <c r="D2" s="300"/>
      <c r="E2" s="305" t="s">
        <v>4</v>
      </c>
      <c r="F2" s="305"/>
      <c r="G2" s="47" t="s">
        <v>13</v>
      </c>
      <c r="H2" s="48" t="s">
        <v>14</v>
      </c>
    </row>
    <row r="3" spans="1:8" ht="19.5" customHeight="1" x14ac:dyDescent="0.5">
      <c r="A3" s="11" t="s">
        <v>6</v>
      </c>
      <c r="B3" s="49" t="s">
        <v>7</v>
      </c>
      <c r="C3" s="71" t="s">
        <v>15</v>
      </c>
      <c r="D3" s="72" t="s">
        <v>9</v>
      </c>
      <c r="E3" s="50" t="s">
        <v>6</v>
      </c>
      <c r="F3" s="12" t="s">
        <v>7</v>
      </c>
      <c r="G3" s="51" t="s">
        <v>16</v>
      </c>
      <c r="H3" s="52" t="s">
        <v>17</v>
      </c>
    </row>
    <row r="4" spans="1:8" ht="19.5" customHeight="1" x14ac:dyDescent="0.5">
      <c r="A4" s="53">
        <v>38529</v>
      </c>
      <c r="B4" s="73">
        <v>38542</v>
      </c>
      <c r="C4" s="19">
        <v>38548</v>
      </c>
      <c r="D4" s="20">
        <v>2006001</v>
      </c>
      <c r="E4" s="22">
        <v>38515</v>
      </c>
      <c r="F4" s="74">
        <v>38528</v>
      </c>
      <c r="G4" s="55">
        <v>38544</v>
      </c>
      <c r="H4" s="56">
        <v>38551</v>
      </c>
    </row>
    <row r="5" spans="1:8" ht="19.5" customHeight="1" x14ac:dyDescent="0.5">
      <c r="A5" s="57">
        <v>38543</v>
      </c>
      <c r="B5" s="75">
        <v>38556</v>
      </c>
      <c r="C5" s="58">
        <v>38562</v>
      </c>
      <c r="D5" s="20">
        <v>2006002</v>
      </c>
      <c r="E5" s="44">
        <v>38529</v>
      </c>
      <c r="F5" s="76">
        <v>38542</v>
      </c>
      <c r="G5" s="60">
        <v>38558</v>
      </c>
      <c r="H5" s="61">
        <v>38564</v>
      </c>
    </row>
    <row r="6" spans="1:8" ht="19.5" customHeight="1" x14ac:dyDescent="0.5">
      <c r="A6" s="53">
        <v>38557</v>
      </c>
      <c r="B6" s="77">
        <v>38570</v>
      </c>
      <c r="C6" s="19">
        <v>38576</v>
      </c>
      <c r="D6" s="20">
        <v>2006003</v>
      </c>
      <c r="E6" s="54">
        <v>38543</v>
      </c>
      <c r="F6" s="78">
        <v>38556</v>
      </c>
      <c r="G6" s="55">
        <v>38572</v>
      </c>
      <c r="H6" s="56">
        <v>38579</v>
      </c>
    </row>
    <row r="7" spans="1:8" ht="19.5" customHeight="1" x14ac:dyDescent="0.5">
      <c r="A7" s="57">
        <v>38571</v>
      </c>
      <c r="B7" s="75">
        <v>38584</v>
      </c>
      <c r="C7" s="58">
        <v>38590</v>
      </c>
      <c r="D7" s="20">
        <v>2006004</v>
      </c>
      <c r="E7" s="44">
        <v>38557</v>
      </c>
      <c r="F7" s="76">
        <v>38570</v>
      </c>
      <c r="G7" s="60">
        <v>38586</v>
      </c>
      <c r="H7" s="61">
        <v>38593</v>
      </c>
    </row>
    <row r="8" spans="1:8" ht="19.5" customHeight="1" x14ac:dyDescent="0.5">
      <c r="A8" s="53">
        <v>38585</v>
      </c>
      <c r="B8" s="77">
        <v>38598</v>
      </c>
      <c r="C8" s="19">
        <v>38604</v>
      </c>
      <c r="D8" s="20">
        <v>2006005</v>
      </c>
      <c r="E8" s="54">
        <v>38571</v>
      </c>
      <c r="F8" s="78">
        <v>38584</v>
      </c>
      <c r="G8" s="55">
        <v>38600</v>
      </c>
      <c r="H8" s="56">
        <v>38607</v>
      </c>
    </row>
    <row r="9" spans="1:8" ht="19.5" customHeight="1" x14ac:dyDescent="0.5">
      <c r="A9" s="57">
        <v>38599</v>
      </c>
      <c r="B9" s="75">
        <v>38612</v>
      </c>
      <c r="C9" s="58">
        <v>38618</v>
      </c>
      <c r="D9" s="20">
        <v>2006006</v>
      </c>
      <c r="E9" s="44">
        <v>38585</v>
      </c>
      <c r="F9" s="76">
        <v>38598</v>
      </c>
      <c r="G9" s="60">
        <v>38614</v>
      </c>
      <c r="H9" s="61">
        <v>38621</v>
      </c>
    </row>
    <row r="10" spans="1:8" ht="19.5" customHeight="1" x14ac:dyDescent="0.5">
      <c r="A10" s="53">
        <v>38613</v>
      </c>
      <c r="B10" s="77">
        <v>38626</v>
      </c>
      <c r="C10" s="19">
        <v>38632</v>
      </c>
      <c r="D10" s="20">
        <v>2006007</v>
      </c>
      <c r="E10" s="54">
        <v>38599</v>
      </c>
      <c r="F10" s="78">
        <v>38612</v>
      </c>
      <c r="G10" s="55">
        <v>38628</v>
      </c>
      <c r="H10" s="56">
        <v>38635</v>
      </c>
    </row>
    <row r="11" spans="1:8" ht="19.5" customHeight="1" x14ac:dyDescent="0.5">
      <c r="A11" s="57">
        <v>38627</v>
      </c>
      <c r="B11" s="75">
        <v>38640</v>
      </c>
      <c r="C11" s="58">
        <v>38646</v>
      </c>
      <c r="D11" s="20">
        <v>2006008</v>
      </c>
      <c r="E11" s="44">
        <v>38613</v>
      </c>
      <c r="F11" s="76">
        <v>38626</v>
      </c>
      <c r="G11" s="60">
        <v>38642</v>
      </c>
      <c r="H11" s="61">
        <v>38649</v>
      </c>
    </row>
    <row r="12" spans="1:8" ht="19.5" customHeight="1" x14ac:dyDescent="0.5">
      <c r="A12" s="53">
        <v>38641</v>
      </c>
      <c r="B12" s="77">
        <v>38654</v>
      </c>
      <c r="C12" s="19">
        <v>38660</v>
      </c>
      <c r="D12" s="20">
        <v>2006009</v>
      </c>
      <c r="E12" s="54">
        <v>38627</v>
      </c>
      <c r="F12" s="78">
        <v>38640</v>
      </c>
      <c r="G12" s="55">
        <v>38656</v>
      </c>
      <c r="H12" s="56">
        <v>38663</v>
      </c>
    </row>
    <row r="13" spans="1:8" ht="19.5" customHeight="1" x14ac:dyDescent="0.5">
      <c r="A13" s="57">
        <v>38655</v>
      </c>
      <c r="B13" s="75">
        <v>38668</v>
      </c>
      <c r="C13" s="58">
        <v>38674</v>
      </c>
      <c r="D13" s="20">
        <v>2006010</v>
      </c>
      <c r="E13" s="44">
        <v>38641</v>
      </c>
      <c r="F13" s="76">
        <v>38654</v>
      </c>
      <c r="G13" s="60">
        <v>38670</v>
      </c>
      <c r="H13" s="61">
        <v>38677</v>
      </c>
    </row>
    <row r="14" spans="1:8" ht="19.5" customHeight="1" x14ac:dyDescent="0.5">
      <c r="A14" s="53">
        <v>38669</v>
      </c>
      <c r="B14" s="77">
        <v>38682</v>
      </c>
      <c r="C14" s="19">
        <v>38688</v>
      </c>
      <c r="D14" s="20">
        <v>2006011</v>
      </c>
      <c r="E14" s="54">
        <v>38655</v>
      </c>
      <c r="F14" s="78">
        <v>38668</v>
      </c>
      <c r="G14" s="55">
        <v>38684</v>
      </c>
      <c r="H14" s="56">
        <v>38691</v>
      </c>
    </row>
    <row r="15" spans="1:8" ht="19.5" customHeight="1" x14ac:dyDescent="0.5">
      <c r="A15" s="57">
        <v>38683</v>
      </c>
      <c r="B15" s="75">
        <v>38696</v>
      </c>
      <c r="C15" s="58">
        <v>38702</v>
      </c>
      <c r="D15" s="20">
        <v>2006012</v>
      </c>
      <c r="E15" s="44">
        <v>38669</v>
      </c>
      <c r="F15" s="76">
        <v>38682</v>
      </c>
      <c r="G15" s="60">
        <v>38698</v>
      </c>
      <c r="H15" s="61">
        <v>38705</v>
      </c>
    </row>
    <row r="16" spans="1:8" ht="19.5" customHeight="1" x14ac:dyDescent="0.5">
      <c r="A16" s="53">
        <v>38697</v>
      </c>
      <c r="B16" s="77">
        <v>38710</v>
      </c>
      <c r="C16" s="19">
        <v>38716</v>
      </c>
      <c r="D16" s="20">
        <v>2006013</v>
      </c>
      <c r="E16" s="54">
        <v>38683</v>
      </c>
      <c r="F16" s="78">
        <v>38696</v>
      </c>
      <c r="G16" s="55">
        <v>38712</v>
      </c>
      <c r="H16" s="56">
        <v>38719</v>
      </c>
    </row>
    <row r="17" spans="1:8" ht="19.5" customHeight="1" x14ac:dyDescent="0.5">
      <c r="A17" s="57">
        <v>38711</v>
      </c>
      <c r="B17" s="75">
        <v>38724</v>
      </c>
      <c r="C17" s="58">
        <v>38730</v>
      </c>
      <c r="D17" s="20">
        <v>2006014</v>
      </c>
      <c r="E17" s="44">
        <v>38697</v>
      </c>
      <c r="F17" s="76">
        <v>38710</v>
      </c>
      <c r="G17" s="60">
        <v>38726</v>
      </c>
      <c r="H17" s="61">
        <v>38733</v>
      </c>
    </row>
    <row r="18" spans="1:8" ht="19.5" customHeight="1" x14ac:dyDescent="0.5">
      <c r="A18" s="53">
        <v>38725</v>
      </c>
      <c r="B18" s="77">
        <v>38738</v>
      </c>
      <c r="C18" s="19">
        <v>38744</v>
      </c>
      <c r="D18" s="20">
        <v>2006015</v>
      </c>
      <c r="E18" s="54">
        <v>38711</v>
      </c>
      <c r="F18" s="78">
        <v>38724</v>
      </c>
      <c r="G18" s="55">
        <v>38375</v>
      </c>
      <c r="H18" s="56">
        <v>38747</v>
      </c>
    </row>
    <row r="19" spans="1:8" ht="19.5" customHeight="1" x14ac:dyDescent="0.5">
      <c r="A19" s="57">
        <v>38739</v>
      </c>
      <c r="B19" s="75">
        <v>38752</v>
      </c>
      <c r="C19" s="58">
        <v>38758</v>
      </c>
      <c r="D19" s="20">
        <v>2006016</v>
      </c>
      <c r="E19" s="44">
        <v>38725</v>
      </c>
      <c r="F19" s="76">
        <v>38738</v>
      </c>
      <c r="G19" s="60">
        <v>38754</v>
      </c>
      <c r="H19" s="61">
        <v>38761</v>
      </c>
    </row>
    <row r="20" spans="1:8" ht="19.5" customHeight="1" x14ac:dyDescent="0.5">
      <c r="A20" s="53">
        <v>38753</v>
      </c>
      <c r="B20" s="77">
        <v>38766</v>
      </c>
      <c r="C20" s="19">
        <v>38772</v>
      </c>
      <c r="D20" s="20">
        <v>2006017</v>
      </c>
      <c r="E20" s="54">
        <v>38739</v>
      </c>
      <c r="F20" s="78">
        <v>38752</v>
      </c>
      <c r="G20" s="55">
        <v>38768</v>
      </c>
      <c r="H20" s="56">
        <v>38775</v>
      </c>
    </row>
    <row r="21" spans="1:8" ht="19.5" customHeight="1" x14ac:dyDescent="0.5">
      <c r="A21" s="57">
        <v>38767</v>
      </c>
      <c r="B21" s="75">
        <v>38780</v>
      </c>
      <c r="C21" s="58">
        <v>38786</v>
      </c>
      <c r="D21" s="20">
        <v>2006018</v>
      </c>
      <c r="E21" s="44">
        <v>38753</v>
      </c>
      <c r="F21" s="76">
        <v>38401</v>
      </c>
      <c r="G21" s="60">
        <v>38782</v>
      </c>
      <c r="H21" s="61">
        <v>38789</v>
      </c>
    </row>
    <row r="22" spans="1:8" ht="19.5" customHeight="1" x14ac:dyDescent="0.5">
      <c r="A22" s="53">
        <v>38781</v>
      </c>
      <c r="B22" s="77">
        <v>38794</v>
      </c>
      <c r="C22" s="19">
        <v>38800</v>
      </c>
      <c r="D22" s="20">
        <v>2006019</v>
      </c>
      <c r="E22" s="54">
        <v>38767</v>
      </c>
      <c r="F22" s="78">
        <v>38780</v>
      </c>
      <c r="G22" s="55">
        <v>38796</v>
      </c>
      <c r="H22" s="56">
        <v>38803</v>
      </c>
    </row>
    <row r="23" spans="1:8" ht="19.5" customHeight="1" x14ac:dyDescent="0.5">
      <c r="A23" s="57">
        <v>38795</v>
      </c>
      <c r="B23" s="75">
        <v>38808</v>
      </c>
      <c r="C23" s="58">
        <v>38814</v>
      </c>
      <c r="D23" s="20">
        <v>2006020</v>
      </c>
      <c r="E23" s="44">
        <v>38781</v>
      </c>
      <c r="F23" s="76">
        <v>38794</v>
      </c>
      <c r="G23" s="60">
        <v>38810</v>
      </c>
      <c r="H23" s="61">
        <v>38817</v>
      </c>
    </row>
    <row r="24" spans="1:8" ht="19.5" customHeight="1" x14ac:dyDescent="0.5">
      <c r="A24" s="53">
        <v>38809</v>
      </c>
      <c r="B24" s="77">
        <v>38822</v>
      </c>
      <c r="C24" s="19">
        <v>38828</v>
      </c>
      <c r="D24" s="20">
        <v>2006021</v>
      </c>
      <c r="E24" s="54">
        <v>38795</v>
      </c>
      <c r="F24" s="78">
        <v>38808</v>
      </c>
      <c r="G24" s="55">
        <v>38824</v>
      </c>
      <c r="H24" s="56">
        <v>38831</v>
      </c>
    </row>
    <row r="25" spans="1:8" ht="19.5" customHeight="1" x14ac:dyDescent="0.5">
      <c r="A25" s="57">
        <v>38823</v>
      </c>
      <c r="B25" s="75">
        <v>38836</v>
      </c>
      <c r="C25" s="58">
        <v>38842</v>
      </c>
      <c r="D25" s="20">
        <v>2006022</v>
      </c>
      <c r="E25" s="44">
        <v>38809</v>
      </c>
      <c r="F25" s="76">
        <v>38822</v>
      </c>
      <c r="G25" s="60">
        <v>38838</v>
      </c>
      <c r="H25" s="61">
        <v>38845</v>
      </c>
    </row>
    <row r="26" spans="1:8" ht="19.5" customHeight="1" x14ac:dyDescent="0.5">
      <c r="A26" s="53">
        <v>38837</v>
      </c>
      <c r="B26" s="77">
        <v>38850</v>
      </c>
      <c r="C26" s="19">
        <v>38856</v>
      </c>
      <c r="D26" s="20">
        <v>2006023</v>
      </c>
      <c r="E26" s="54">
        <v>38823</v>
      </c>
      <c r="F26" s="78">
        <v>38836</v>
      </c>
      <c r="G26" s="55">
        <v>38842</v>
      </c>
      <c r="H26" s="56">
        <v>38859</v>
      </c>
    </row>
    <row r="27" spans="1:8" ht="19.5" customHeight="1" x14ac:dyDescent="0.5">
      <c r="A27" s="57">
        <v>38851</v>
      </c>
      <c r="B27" s="75">
        <v>38864</v>
      </c>
      <c r="C27" s="58">
        <v>38870</v>
      </c>
      <c r="D27" s="20">
        <v>2006024</v>
      </c>
      <c r="E27" s="44">
        <v>38837</v>
      </c>
      <c r="F27" s="76">
        <v>38850</v>
      </c>
      <c r="G27" s="60">
        <v>38866</v>
      </c>
      <c r="H27" s="61">
        <v>38873</v>
      </c>
    </row>
    <row r="28" spans="1:8" ht="19.5" customHeight="1" x14ac:dyDescent="0.5">
      <c r="A28" s="53">
        <v>38865</v>
      </c>
      <c r="B28" s="77">
        <v>38878</v>
      </c>
      <c r="C28" s="19">
        <v>38884</v>
      </c>
      <c r="D28" s="20">
        <v>2006025</v>
      </c>
      <c r="E28" s="54">
        <v>38851</v>
      </c>
      <c r="F28" s="78">
        <v>38864</v>
      </c>
      <c r="G28" s="55">
        <v>38880</v>
      </c>
      <c r="H28" s="56">
        <v>38887</v>
      </c>
    </row>
    <row r="29" spans="1:8" ht="19.5" customHeight="1" x14ac:dyDescent="0.5">
      <c r="A29" s="79">
        <v>38879</v>
      </c>
      <c r="B29" s="80">
        <v>38892</v>
      </c>
      <c r="C29" s="81">
        <v>38898</v>
      </c>
      <c r="D29" s="65">
        <v>2006026</v>
      </c>
      <c r="E29" s="82">
        <v>38865</v>
      </c>
      <c r="F29" s="83">
        <v>38878</v>
      </c>
      <c r="G29" s="84">
        <v>38894</v>
      </c>
      <c r="H29" s="85" t="s">
        <v>21</v>
      </c>
    </row>
    <row r="30" spans="1:8" ht="19.5" customHeight="1" x14ac:dyDescent="0.5">
      <c r="A30" s="79">
        <v>38893</v>
      </c>
      <c r="B30" s="80">
        <v>38906</v>
      </c>
      <c r="C30" s="81">
        <v>38912</v>
      </c>
      <c r="D30" s="86">
        <v>2007001</v>
      </c>
      <c r="E30" s="82">
        <v>38879</v>
      </c>
      <c r="F30" s="83">
        <v>38892</v>
      </c>
      <c r="G30" s="83">
        <v>38908</v>
      </c>
      <c r="H30" s="80" t="s">
        <v>22</v>
      </c>
    </row>
    <row r="31" spans="1:8" x14ac:dyDescent="0.5">
      <c r="A31" s="79">
        <v>38907</v>
      </c>
      <c r="B31" s="80">
        <v>38920</v>
      </c>
      <c r="C31" s="81">
        <v>38926</v>
      </c>
      <c r="D31" s="87">
        <v>2007002</v>
      </c>
      <c r="E31" s="82">
        <v>38893</v>
      </c>
      <c r="F31" s="83">
        <v>38906</v>
      </c>
      <c r="G31" s="84">
        <v>38922</v>
      </c>
      <c r="H31" s="85">
        <v>38929</v>
      </c>
    </row>
    <row r="32" spans="1:8" x14ac:dyDescent="0.5">
      <c r="F32" s="68">
        <v>38524</v>
      </c>
      <c r="G32" s="69" t="s">
        <v>18</v>
      </c>
    </row>
    <row r="33" spans="1:8" ht="17.25" x14ac:dyDescent="0.45">
      <c r="A33" s="306" t="s">
        <v>23</v>
      </c>
      <c r="B33" s="306"/>
      <c r="C33" s="306"/>
      <c r="D33" s="306"/>
      <c r="E33" s="306"/>
      <c r="F33" s="306"/>
      <c r="G33" s="70" t="s">
        <v>19</v>
      </c>
      <c r="H33" s="70"/>
    </row>
  </sheetData>
  <mergeCells count="6">
    <mergeCell ref="A33:F33"/>
    <mergeCell ref="A1:B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zoomScaleNormal="100" workbookViewId="0">
      <selection activeCell="A4" sqref="A4"/>
    </sheetView>
  </sheetViews>
  <sheetFormatPr defaultColWidth="8.796875" defaultRowHeight="12.75" x14ac:dyDescent="0.35"/>
  <cols>
    <col min="1" max="3" width="12.06640625" customWidth="1"/>
    <col min="4" max="4" width="15.9296875" customWidth="1"/>
    <col min="5" max="6" width="12.06640625" customWidth="1"/>
    <col min="7" max="7" width="12.796875" customWidth="1"/>
    <col min="8" max="8" width="13" customWidth="1"/>
  </cols>
  <sheetData>
    <row r="1" spans="1:8" ht="17.649999999999999" x14ac:dyDescent="0.5">
      <c r="A1" s="302" t="s">
        <v>0</v>
      </c>
      <c r="B1" s="302"/>
      <c r="C1" s="5" t="s">
        <v>1</v>
      </c>
      <c r="D1" s="6" t="s">
        <v>2</v>
      </c>
      <c r="E1" s="303" t="s">
        <v>3</v>
      </c>
      <c r="F1" s="303"/>
      <c r="G1" s="45" t="s">
        <v>10</v>
      </c>
      <c r="H1" s="46" t="s">
        <v>11</v>
      </c>
    </row>
    <row r="2" spans="1:8" ht="17.649999999999999" x14ac:dyDescent="0.5">
      <c r="A2" s="304" t="s">
        <v>4</v>
      </c>
      <c r="B2" s="304"/>
      <c r="C2" s="300" t="s">
        <v>24</v>
      </c>
      <c r="D2" s="300"/>
      <c r="E2" s="305" t="s">
        <v>4</v>
      </c>
      <c r="F2" s="305"/>
      <c r="G2" s="47" t="s">
        <v>13</v>
      </c>
      <c r="H2" s="48" t="s">
        <v>14</v>
      </c>
    </row>
    <row r="3" spans="1:8" ht="17.649999999999999" x14ac:dyDescent="0.5">
      <c r="A3" s="11" t="s">
        <v>6</v>
      </c>
      <c r="B3" s="49" t="s">
        <v>7</v>
      </c>
      <c r="C3" s="71" t="s">
        <v>15</v>
      </c>
      <c r="D3" s="72" t="s">
        <v>9</v>
      </c>
      <c r="E3" s="50" t="s">
        <v>6</v>
      </c>
      <c r="F3" s="12" t="s">
        <v>7</v>
      </c>
      <c r="G3" s="51" t="s">
        <v>16</v>
      </c>
      <c r="H3" s="52" t="s">
        <v>17</v>
      </c>
    </row>
    <row r="4" spans="1:8" ht="17.649999999999999" x14ac:dyDescent="0.5">
      <c r="A4" s="88">
        <v>38893</v>
      </c>
      <c r="B4" s="88">
        <f>A4+13</f>
        <v>38906</v>
      </c>
      <c r="C4" s="89">
        <f>A4+19</f>
        <v>38912</v>
      </c>
      <c r="D4" s="90">
        <v>2007001</v>
      </c>
      <c r="E4" s="88">
        <f>A4-14</f>
        <v>38879</v>
      </c>
      <c r="F4" s="88">
        <f>E4+13</f>
        <v>38892</v>
      </c>
      <c r="G4" s="88">
        <f>C4-4</f>
        <v>38908</v>
      </c>
      <c r="H4" s="88">
        <f t="shared" ref="H4:H29" si="0">C4+3</f>
        <v>38915</v>
      </c>
    </row>
    <row r="5" spans="1:8" ht="17.649999999999999" x14ac:dyDescent="0.5">
      <c r="A5" s="91">
        <f t="shared" ref="A5:A29" si="1">A4+14</f>
        <v>38907</v>
      </c>
      <c r="B5" s="91">
        <f t="shared" ref="B5:B29" si="2">B4+14</f>
        <v>38920</v>
      </c>
      <c r="C5" s="92">
        <f t="shared" ref="C5:C29" si="3">C4+14</f>
        <v>38926</v>
      </c>
      <c r="D5" s="12">
        <f t="shared" ref="D5:D29" si="4">D4+1</f>
        <v>2007002</v>
      </c>
      <c r="E5" s="91">
        <f t="shared" ref="E5:G7" si="5">E4+14</f>
        <v>38893</v>
      </c>
      <c r="F5" s="91">
        <f t="shared" si="5"/>
        <v>38906</v>
      </c>
      <c r="G5" s="91">
        <f t="shared" si="5"/>
        <v>38922</v>
      </c>
      <c r="H5" s="91">
        <f t="shared" si="0"/>
        <v>38929</v>
      </c>
    </row>
    <row r="6" spans="1:8" ht="17.649999999999999" x14ac:dyDescent="0.5">
      <c r="A6" s="88">
        <f t="shared" si="1"/>
        <v>38921</v>
      </c>
      <c r="B6" s="88">
        <f t="shared" si="2"/>
        <v>38934</v>
      </c>
      <c r="C6" s="89">
        <f t="shared" si="3"/>
        <v>38940</v>
      </c>
      <c r="D6" s="90">
        <f t="shared" si="4"/>
        <v>2007003</v>
      </c>
      <c r="E6" s="88">
        <f t="shared" si="5"/>
        <v>38907</v>
      </c>
      <c r="F6" s="88">
        <f t="shared" si="5"/>
        <v>38920</v>
      </c>
      <c r="G6" s="88">
        <f t="shared" si="5"/>
        <v>38936</v>
      </c>
      <c r="H6" s="88">
        <f t="shared" si="0"/>
        <v>38943</v>
      </c>
    </row>
    <row r="7" spans="1:8" ht="17.649999999999999" x14ac:dyDescent="0.5">
      <c r="A7" s="91">
        <f t="shared" si="1"/>
        <v>38935</v>
      </c>
      <c r="B7" s="91">
        <f t="shared" si="2"/>
        <v>38948</v>
      </c>
      <c r="C7" s="92">
        <f t="shared" si="3"/>
        <v>38954</v>
      </c>
      <c r="D7" s="12">
        <f t="shared" si="4"/>
        <v>2007004</v>
      </c>
      <c r="E7" s="91">
        <f t="shared" si="5"/>
        <v>38921</v>
      </c>
      <c r="F7" s="91">
        <f t="shared" si="5"/>
        <v>38934</v>
      </c>
      <c r="G7" s="91">
        <f t="shared" si="5"/>
        <v>38950</v>
      </c>
      <c r="H7" s="91">
        <f t="shared" si="0"/>
        <v>38957</v>
      </c>
    </row>
    <row r="8" spans="1:8" ht="17.649999999999999" x14ac:dyDescent="0.5">
      <c r="A8" s="88">
        <f t="shared" si="1"/>
        <v>38949</v>
      </c>
      <c r="B8" s="88">
        <f t="shared" si="2"/>
        <v>38962</v>
      </c>
      <c r="C8" s="89">
        <f t="shared" si="3"/>
        <v>38968</v>
      </c>
      <c r="D8" s="90">
        <f t="shared" si="4"/>
        <v>2007005</v>
      </c>
      <c r="E8" s="88">
        <f t="shared" ref="E8:E29" si="6">E7+14</f>
        <v>38935</v>
      </c>
      <c r="F8" s="88">
        <f t="shared" ref="F8:F29" si="7">F7+14</f>
        <v>38948</v>
      </c>
      <c r="G8" s="88">
        <f>G7+14+1</f>
        <v>38965</v>
      </c>
      <c r="H8" s="88">
        <f t="shared" si="0"/>
        <v>38971</v>
      </c>
    </row>
    <row r="9" spans="1:8" ht="17.649999999999999" x14ac:dyDescent="0.5">
      <c r="A9" s="91">
        <f t="shared" si="1"/>
        <v>38963</v>
      </c>
      <c r="B9" s="91">
        <f t="shared" si="2"/>
        <v>38976</v>
      </c>
      <c r="C9" s="92">
        <f t="shared" si="3"/>
        <v>38982</v>
      </c>
      <c r="D9" s="12">
        <f t="shared" si="4"/>
        <v>2007006</v>
      </c>
      <c r="E9" s="91">
        <f t="shared" si="6"/>
        <v>38949</v>
      </c>
      <c r="F9" s="91">
        <f t="shared" si="7"/>
        <v>38962</v>
      </c>
      <c r="G9" s="91">
        <v>38978</v>
      </c>
      <c r="H9" s="91">
        <f t="shared" si="0"/>
        <v>38985</v>
      </c>
    </row>
    <row r="10" spans="1:8" ht="17.649999999999999" x14ac:dyDescent="0.5">
      <c r="A10" s="88">
        <f t="shared" si="1"/>
        <v>38977</v>
      </c>
      <c r="B10" s="88">
        <f t="shared" si="2"/>
        <v>38990</v>
      </c>
      <c r="C10" s="89">
        <f t="shared" si="3"/>
        <v>38996</v>
      </c>
      <c r="D10" s="90">
        <f t="shared" si="4"/>
        <v>2007007</v>
      </c>
      <c r="E10" s="88">
        <f t="shared" si="6"/>
        <v>38963</v>
      </c>
      <c r="F10" s="88">
        <f t="shared" si="7"/>
        <v>38976</v>
      </c>
      <c r="G10" s="88">
        <f t="shared" ref="G10:G15" si="8">G9+14</f>
        <v>38992</v>
      </c>
      <c r="H10" s="88">
        <f t="shared" si="0"/>
        <v>38999</v>
      </c>
    </row>
    <row r="11" spans="1:8" ht="17.649999999999999" x14ac:dyDescent="0.5">
      <c r="A11" s="91">
        <f t="shared" si="1"/>
        <v>38991</v>
      </c>
      <c r="B11" s="91">
        <f t="shared" si="2"/>
        <v>39004</v>
      </c>
      <c r="C11" s="92">
        <f t="shared" si="3"/>
        <v>39010</v>
      </c>
      <c r="D11" s="12">
        <f t="shared" si="4"/>
        <v>2007008</v>
      </c>
      <c r="E11" s="91">
        <f t="shared" si="6"/>
        <v>38977</v>
      </c>
      <c r="F11" s="91">
        <f t="shared" si="7"/>
        <v>38990</v>
      </c>
      <c r="G11" s="91">
        <f t="shared" si="8"/>
        <v>39006</v>
      </c>
      <c r="H11" s="91">
        <f t="shared" si="0"/>
        <v>39013</v>
      </c>
    </row>
    <row r="12" spans="1:8" ht="17.649999999999999" x14ac:dyDescent="0.5">
      <c r="A12" s="88">
        <f t="shared" si="1"/>
        <v>39005</v>
      </c>
      <c r="B12" s="88">
        <f t="shared" si="2"/>
        <v>39018</v>
      </c>
      <c r="C12" s="89">
        <f t="shared" si="3"/>
        <v>39024</v>
      </c>
      <c r="D12" s="90">
        <f t="shared" si="4"/>
        <v>2007009</v>
      </c>
      <c r="E12" s="88">
        <f t="shared" si="6"/>
        <v>38991</v>
      </c>
      <c r="F12" s="88">
        <f t="shared" si="7"/>
        <v>39004</v>
      </c>
      <c r="G12" s="88">
        <f t="shared" si="8"/>
        <v>39020</v>
      </c>
      <c r="H12" s="88">
        <f t="shared" si="0"/>
        <v>39027</v>
      </c>
    </row>
    <row r="13" spans="1:8" ht="17.649999999999999" x14ac:dyDescent="0.5">
      <c r="A13" s="91">
        <f t="shared" si="1"/>
        <v>39019</v>
      </c>
      <c r="B13" s="91">
        <f t="shared" si="2"/>
        <v>39032</v>
      </c>
      <c r="C13" s="92">
        <f t="shared" si="3"/>
        <v>39038</v>
      </c>
      <c r="D13" s="12">
        <f t="shared" si="4"/>
        <v>2007010</v>
      </c>
      <c r="E13" s="91">
        <f t="shared" si="6"/>
        <v>39005</v>
      </c>
      <c r="F13" s="91">
        <f t="shared" si="7"/>
        <v>39018</v>
      </c>
      <c r="G13" s="91">
        <f t="shared" si="8"/>
        <v>39034</v>
      </c>
      <c r="H13" s="91">
        <f t="shared" si="0"/>
        <v>39041</v>
      </c>
    </row>
    <row r="14" spans="1:8" ht="17.649999999999999" x14ac:dyDescent="0.5">
      <c r="A14" s="88">
        <f t="shared" si="1"/>
        <v>39033</v>
      </c>
      <c r="B14" s="88">
        <f t="shared" si="2"/>
        <v>39046</v>
      </c>
      <c r="C14" s="89">
        <f t="shared" si="3"/>
        <v>39052</v>
      </c>
      <c r="D14" s="90">
        <f t="shared" si="4"/>
        <v>2007011</v>
      </c>
      <c r="E14" s="88">
        <f t="shared" si="6"/>
        <v>39019</v>
      </c>
      <c r="F14" s="88">
        <f t="shared" si="7"/>
        <v>39032</v>
      </c>
      <c r="G14" s="88">
        <f t="shared" si="8"/>
        <v>39048</v>
      </c>
      <c r="H14" s="88">
        <f t="shared" si="0"/>
        <v>39055</v>
      </c>
    </row>
    <row r="15" spans="1:8" ht="17.649999999999999" x14ac:dyDescent="0.5">
      <c r="A15" s="91">
        <f t="shared" si="1"/>
        <v>39047</v>
      </c>
      <c r="B15" s="91">
        <f t="shared" si="2"/>
        <v>39060</v>
      </c>
      <c r="C15" s="92">
        <f t="shared" si="3"/>
        <v>39066</v>
      </c>
      <c r="D15" s="12">
        <f t="shared" si="4"/>
        <v>2007012</v>
      </c>
      <c r="E15" s="91">
        <f t="shared" si="6"/>
        <v>39033</v>
      </c>
      <c r="F15" s="91">
        <f t="shared" si="7"/>
        <v>39046</v>
      </c>
      <c r="G15" s="91">
        <f t="shared" si="8"/>
        <v>39062</v>
      </c>
      <c r="H15" s="91">
        <f t="shared" si="0"/>
        <v>39069</v>
      </c>
    </row>
    <row r="16" spans="1:8" ht="17.649999999999999" x14ac:dyDescent="0.5">
      <c r="A16" s="88">
        <f t="shared" si="1"/>
        <v>39061</v>
      </c>
      <c r="B16" s="88">
        <f t="shared" si="2"/>
        <v>39074</v>
      </c>
      <c r="C16" s="89">
        <f t="shared" si="3"/>
        <v>39080</v>
      </c>
      <c r="D16" s="90">
        <f t="shared" si="4"/>
        <v>2007013</v>
      </c>
      <c r="E16" s="88">
        <f t="shared" si="6"/>
        <v>39047</v>
      </c>
      <c r="F16" s="88">
        <f t="shared" si="7"/>
        <v>39060</v>
      </c>
      <c r="G16" s="88">
        <v>39077</v>
      </c>
      <c r="H16" s="88">
        <f t="shared" si="0"/>
        <v>39083</v>
      </c>
    </row>
    <row r="17" spans="1:8" ht="17.649999999999999" x14ac:dyDescent="0.5">
      <c r="A17" s="88">
        <f t="shared" si="1"/>
        <v>39075</v>
      </c>
      <c r="B17" s="88">
        <f t="shared" si="2"/>
        <v>39088</v>
      </c>
      <c r="C17" s="89">
        <f t="shared" si="3"/>
        <v>39094</v>
      </c>
      <c r="D17" s="90">
        <f t="shared" si="4"/>
        <v>2007014</v>
      </c>
      <c r="E17" s="88">
        <f t="shared" si="6"/>
        <v>39061</v>
      </c>
      <c r="F17" s="88">
        <f t="shared" si="7"/>
        <v>39074</v>
      </c>
      <c r="G17" s="88">
        <f>G16+14</f>
        <v>39091</v>
      </c>
      <c r="H17" s="88">
        <f t="shared" si="0"/>
        <v>39097</v>
      </c>
    </row>
    <row r="18" spans="1:8" ht="17.649999999999999" x14ac:dyDescent="0.5">
      <c r="A18" s="91">
        <f t="shared" si="1"/>
        <v>39089</v>
      </c>
      <c r="B18" s="91">
        <f t="shared" si="2"/>
        <v>39102</v>
      </c>
      <c r="C18" s="92">
        <f t="shared" si="3"/>
        <v>39108</v>
      </c>
      <c r="D18" s="12">
        <f t="shared" si="4"/>
        <v>2007015</v>
      </c>
      <c r="E18" s="91">
        <f t="shared" si="6"/>
        <v>39075</v>
      </c>
      <c r="F18" s="91">
        <f t="shared" si="7"/>
        <v>39088</v>
      </c>
      <c r="G18" s="91">
        <v>39104</v>
      </c>
      <c r="H18" s="91">
        <f t="shared" si="0"/>
        <v>39111</v>
      </c>
    </row>
    <row r="19" spans="1:8" ht="17.649999999999999" x14ac:dyDescent="0.5">
      <c r="A19" s="88">
        <f t="shared" si="1"/>
        <v>39103</v>
      </c>
      <c r="B19" s="88">
        <f t="shared" si="2"/>
        <v>39116</v>
      </c>
      <c r="C19" s="89">
        <f t="shared" si="3"/>
        <v>39122</v>
      </c>
      <c r="D19" s="90">
        <f t="shared" si="4"/>
        <v>2007016</v>
      </c>
      <c r="E19" s="88">
        <f t="shared" si="6"/>
        <v>39089</v>
      </c>
      <c r="F19" s="88">
        <f t="shared" si="7"/>
        <v>39102</v>
      </c>
      <c r="G19" s="88">
        <f>G18+14</f>
        <v>39118</v>
      </c>
      <c r="H19" s="88">
        <f t="shared" si="0"/>
        <v>39125</v>
      </c>
    </row>
    <row r="20" spans="1:8" ht="17.649999999999999" x14ac:dyDescent="0.5">
      <c r="A20" s="91">
        <f t="shared" si="1"/>
        <v>39117</v>
      </c>
      <c r="B20" s="91">
        <f t="shared" si="2"/>
        <v>39130</v>
      </c>
      <c r="C20" s="92">
        <f t="shared" si="3"/>
        <v>39136</v>
      </c>
      <c r="D20" s="12">
        <f t="shared" si="4"/>
        <v>2007017</v>
      </c>
      <c r="E20" s="91">
        <f t="shared" si="6"/>
        <v>39103</v>
      </c>
      <c r="F20" s="91">
        <f t="shared" si="7"/>
        <v>39116</v>
      </c>
      <c r="G20" s="91">
        <f>G19+14</f>
        <v>39132</v>
      </c>
      <c r="H20" s="91">
        <f t="shared" si="0"/>
        <v>39139</v>
      </c>
    </row>
    <row r="21" spans="1:8" ht="17.649999999999999" x14ac:dyDescent="0.5">
      <c r="A21" s="88">
        <f t="shared" si="1"/>
        <v>39131</v>
      </c>
      <c r="B21" s="88">
        <f t="shared" si="2"/>
        <v>39144</v>
      </c>
      <c r="C21" s="89">
        <f t="shared" si="3"/>
        <v>39150</v>
      </c>
      <c r="D21" s="90">
        <f t="shared" si="4"/>
        <v>2007018</v>
      </c>
      <c r="E21" s="88">
        <f t="shared" si="6"/>
        <v>39117</v>
      </c>
      <c r="F21" s="88">
        <f t="shared" si="7"/>
        <v>39130</v>
      </c>
      <c r="G21" s="88">
        <f>G20+14</f>
        <v>39146</v>
      </c>
      <c r="H21" s="88">
        <f t="shared" si="0"/>
        <v>39153</v>
      </c>
    </row>
    <row r="22" spans="1:8" ht="17.649999999999999" x14ac:dyDescent="0.5">
      <c r="A22" s="91">
        <f t="shared" si="1"/>
        <v>39145</v>
      </c>
      <c r="B22" s="91">
        <f t="shared" si="2"/>
        <v>39158</v>
      </c>
      <c r="C22" s="92">
        <f t="shared" si="3"/>
        <v>39164</v>
      </c>
      <c r="D22" s="12">
        <f t="shared" si="4"/>
        <v>2007019</v>
      </c>
      <c r="E22" s="91">
        <f t="shared" si="6"/>
        <v>39131</v>
      </c>
      <c r="F22" s="91">
        <f t="shared" si="7"/>
        <v>39144</v>
      </c>
      <c r="G22" s="91">
        <v>39162</v>
      </c>
      <c r="H22" s="91">
        <f t="shared" si="0"/>
        <v>39167</v>
      </c>
    </row>
    <row r="23" spans="1:8" ht="17.649999999999999" x14ac:dyDescent="0.5">
      <c r="A23" s="88">
        <f t="shared" si="1"/>
        <v>39159</v>
      </c>
      <c r="B23" s="88">
        <f t="shared" si="2"/>
        <v>39172</v>
      </c>
      <c r="C23" s="89">
        <f t="shared" si="3"/>
        <v>39178</v>
      </c>
      <c r="D23" s="90">
        <f t="shared" si="4"/>
        <v>2007020</v>
      </c>
      <c r="E23" s="88">
        <f t="shared" si="6"/>
        <v>39145</v>
      </c>
      <c r="F23" s="88">
        <f t="shared" si="7"/>
        <v>39158</v>
      </c>
      <c r="G23" s="88">
        <v>39174</v>
      </c>
      <c r="H23" s="88">
        <f t="shared" si="0"/>
        <v>39181</v>
      </c>
    </row>
    <row r="24" spans="1:8" ht="17.649999999999999" x14ac:dyDescent="0.5">
      <c r="A24" s="91">
        <f t="shared" si="1"/>
        <v>39173</v>
      </c>
      <c r="B24" s="91">
        <f t="shared" si="2"/>
        <v>39186</v>
      </c>
      <c r="C24" s="92">
        <f t="shared" si="3"/>
        <v>39192</v>
      </c>
      <c r="D24" s="12">
        <f t="shared" si="4"/>
        <v>2007021</v>
      </c>
      <c r="E24" s="91">
        <f t="shared" si="6"/>
        <v>39159</v>
      </c>
      <c r="F24" s="91">
        <f t="shared" si="7"/>
        <v>39172</v>
      </c>
      <c r="G24" s="91">
        <f>G23+14</f>
        <v>39188</v>
      </c>
      <c r="H24" s="91">
        <f t="shared" si="0"/>
        <v>39195</v>
      </c>
    </row>
    <row r="25" spans="1:8" ht="17.649999999999999" x14ac:dyDescent="0.5">
      <c r="A25" s="88">
        <f t="shared" si="1"/>
        <v>39187</v>
      </c>
      <c r="B25" s="88">
        <f t="shared" si="2"/>
        <v>39200</v>
      </c>
      <c r="C25" s="89">
        <f t="shared" si="3"/>
        <v>39206</v>
      </c>
      <c r="D25" s="90">
        <f t="shared" si="4"/>
        <v>2007022</v>
      </c>
      <c r="E25" s="88">
        <f t="shared" si="6"/>
        <v>39173</v>
      </c>
      <c r="F25" s="88">
        <f t="shared" si="7"/>
        <v>39186</v>
      </c>
      <c r="G25" s="88">
        <f>G24+14</f>
        <v>39202</v>
      </c>
      <c r="H25" s="88">
        <f t="shared" si="0"/>
        <v>39209</v>
      </c>
    </row>
    <row r="26" spans="1:8" ht="17.649999999999999" x14ac:dyDescent="0.5">
      <c r="A26" s="91">
        <f t="shared" si="1"/>
        <v>39201</v>
      </c>
      <c r="B26" s="91">
        <f t="shared" si="2"/>
        <v>39214</v>
      </c>
      <c r="C26" s="92">
        <f t="shared" si="3"/>
        <v>39220</v>
      </c>
      <c r="D26" s="12">
        <f t="shared" si="4"/>
        <v>2007023</v>
      </c>
      <c r="E26" s="91">
        <f t="shared" si="6"/>
        <v>39187</v>
      </c>
      <c r="F26" s="91">
        <f t="shared" si="7"/>
        <v>39200</v>
      </c>
      <c r="G26" s="91">
        <f>G25+14</f>
        <v>39216</v>
      </c>
      <c r="H26" s="91">
        <f t="shared" si="0"/>
        <v>39223</v>
      </c>
    </row>
    <row r="27" spans="1:8" ht="17.649999999999999" x14ac:dyDescent="0.5">
      <c r="A27" s="88">
        <f t="shared" si="1"/>
        <v>39215</v>
      </c>
      <c r="B27" s="88">
        <f t="shared" si="2"/>
        <v>39228</v>
      </c>
      <c r="C27" s="89">
        <f t="shared" si="3"/>
        <v>39234</v>
      </c>
      <c r="D27" s="90">
        <f t="shared" si="4"/>
        <v>2007024</v>
      </c>
      <c r="E27" s="88">
        <f t="shared" si="6"/>
        <v>39201</v>
      </c>
      <c r="F27" s="88">
        <f t="shared" si="7"/>
        <v>39214</v>
      </c>
      <c r="G27" s="88">
        <v>39231</v>
      </c>
      <c r="H27" s="88">
        <f t="shared" si="0"/>
        <v>39237</v>
      </c>
    </row>
    <row r="28" spans="1:8" ht="17.649999999999999" x14ac:dyDescent="0.5">
      <c r="A28" s="91">
        <f t="shared" si="1"/>
        <v>39229</v>
      </c>
      <c r="B28" s="91">
        <f t="shared" si="2"/>
        <v>39242</v>
      </c>
      <c r="C28" s="92">
        <f t="shared" si="3"/>
        <v>39248</v>
      </c>
      <c r="D28" s="12">
        <f t="shared" si="4"/>
        <v>2007025</v>
      </c>
      <c r="E28" s="91">
        <f t="shared" si="6"/>
        <v>39215</v>
      </c>
      <c r="F28" s="91">
        <f t="shared" si="7"/>
        <v>39228</v>
      </c>
      <c r="G28" s="91" t="s">
        <v>25</v>
      </c>
      <c r="H28" s="91">
        <f t="shared" si="0"/>
        <v>39251</v>
      </c>
    </row>
    <row r="29" spans="1:8" ht="17.649999999999999" x14ac:dyDescent="0.5">
      <c r="A29" s="88">
        <f t="shared" si="1"/>
        <v>39243</v>
      </c>
      <c r="B29" s="88">
        <f t="shared" si="2"/>
        <v>39256</v>
      </c>
      <c r="C29" s="89">
        <f t="shared" si="3"/>
        <v>39262</v>
      </c>
      <c r="D29" s="90">
        <f t="shared" si="4"/>
        <v>2007026</v>
      </c>
      <c r="E29" s="88">
        <f t="shared" si="6"/>
        <v>39229</v>
      </c>
      <c r="F29" s="88">
        <f t="shared" si="7"/>
        <v>39242</v>
      </c>
      <c r="G29" s="88"/>
      <c r="H29" s="88">
        <f t="shared" si="0"/>
        <v>39265</v>
      </c>
    </row>
    <row r="30" spans="1:8" ht="17.649999999999999" x14ac:dyDescent="0.5">
      <c r="A30" s="91"/>
      <c r="B30" s="91"/>
      <c r="C30" s="92"/>
      <c r="D30" s="12"/>
      <c r="E30" s="91"/>
      <c r="F30" s="91"/>
      <c r="G30" s="91"/>
      <c r="H30" s="91"/>
    </row>
    <row r="31" spans="1:8" x14ac:dyDescent="0.35">
      <c r="A31" t="s">
        <v>26</v>
      </c>
    </row>
  </sheetData>
  <mergeCells count="5">
    <mergeCell ref="A1:B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zoomScaleNormal="100" workbookViewId="0">
      <selection activeCell="O18" sqref="O18"/>
    </sheetView>
  </sheetViews>
  <sheetFormatPr defaultColWidth="8.796875" defaultRowHeight="12.75" x14ac:dyDescent="0.35"/>
  <cols>
    <col min="1" max="3" width="12.06640625" customWidth="1"/>
    <col min="4" max="4" width="15.9296875" customWidth="1"/>
    <col min="5" max="5" width="12.06640625" customWidth="1"/>
    <col min="6" max="6" width="13.06640625" customWidth="1"/>
    <col min="7" max="7" width="15.265625" style="93" customWidth="1"/>
    <col min="8" max="8" width="13" customWidth="1"/>
  </cols>
  <sheetData>
    <row r="1" spans="1:8" ht="17.649999999999999" x14ac:dyDescent="0.5">
      <c r="A1" s="302" t="s">
        <v>0</v>
      </c>
      <c r="B1" s="302"/>
      <c r="C1" s="307" t="s">
        <v>27</v>
      </c>
      <c r="D1" s="307" t="s">
        <v>2</v>
      </c>
      <c r="E1" s="303" t="s">
        <v>3</v>
      </c>
      <c r="F1" s="303"/>
      <c r="G1" s="45" t="s">
        <v>10</v>
      </c>
      <c r="H1" s="46" t="s">
        <v>11</v>
      </c>
    </row>
    <row r="2" spans="1:8" ht="17.649999999999999" x14ac:dyDescent="0.5">
      <c r="A2" s="304" t="s">
        <v>4</v>
      </c>
      <c r="B2" s="304"/>
      <c r="C2" s="307" t="s">
        <v>28</v>
      </c>
      <c r="D2" s="307"/>
      <c r="E2" s="305" t="s">
        <v>4</v>
      </c>
      <c r="F2" s="305"/>
      <c r="G2" s="47" t="s">
        <v>29</v>
      </c>
      <c r="H2" s="48" t="s">
        <v>14</v>
      </c>
    </row>
    <row r="3" spans="1:8" ht="17.649999999999999" x14ac:dyDescent="0.5">
      <c r="A3" s="11" t="s">
        <v>6</v>
      </c>
      <c r="B3" s="49" t="s">
        <v>7</v>
      </c>
      <c r="C3" s="71" t="s">
        <v>15</v>
      </c>
      <c r="D3" s="72" t="s">
        <v>9</v>
      </c>
      <c r="E3" s="50" t="s">
        <v>6</v>
      </c>
      <c r="F3" s="12" t="s">
        <v>7</v>
      </c>
      <c r="G3" s="51" t="s">
        <v>16</v>
      </c>
      <c r="H3" s="52" t="s">
        <v>17</v>
      </c>
    </row>
    <row r="4" spans="1:8" ht="17.649999999999999" x14ac:dyDescent="0.5">
      <c r="A4" s="88">
        <v>39257</v>
      </c>
      <c r="B4" s="88">
        <v>39270</v>
      </c>
      <c r="C4" s="89">
        <v>39276</v>
      </c>
      <c r="D4" s="90">
        <v>2008001</v>
      </c>
      <c r="E4" s="88">
        <f>A4-14</f>
        <v>39243</v>
      </c>
      <c r="F4" s="88">
        <f>E4+13</f>
        <v>39256</v>
      </c>
      <c r="G4" s="94">
        <f>C4-4</f>
        <v>39272</v>
      </c>
      <c r="H4" s="88">
        <f t="shared" ref="H4:H15" si="0">C4+3</f>
        <v>39279</v>
      </c>
    </row>
    <row r="5" spans="1:8" ht="17.649999999999999" x14ac:dyDescent="0.5">
      <c r="A5" s="91">
        <v>39271</v>
      </c>
      <c r="B5" s="91">
        <v>39284</v>
      </c>
      <c r="C5" s="92">
        <f t="shared" ref="C5:C29" si="1">C4+14</f>
        <v>39290</v>
      </c>
      <c r="D5" s="90">
        <v>2008002</v>
      </c>
      <c r="E5" s="91">
        <f t="shared" ref="E5:G7" si="2">E4+14</f>
        <v>39257</v>
      </c>
      <c r="F5" s="91">
        <f t="shared" si="2"/>
        <v>39270</v>
      </c>
      <c r="G5" s="95">
        <f t="shared" si="2"/>
        <v>39286</v>
      </c>
      <c r="H5" s="91">
        <f t="shared" si="0"/>
        <v>39293</v>
      </c>
    </row>
    <row r="6" spans="1:8" ht="17.649999999999999" x14ac:dyDescent="0.5">
      <c r="A6" s="88">
        <f t="shared" ref="A6:A28" si="3">A5+14</f>
        <v>39285</v>
      </c>
      <c r="B6" s="88">
        <f t="shared" ref="B6:B28" si="4">B5+14</f>
        <v>39298</v>
      </c>
      <c r="C6" s="89">
        <f t="shared" si="1"/>
        <v>39304</v>
      </c>
      <c r="D6" s="90">
        <v>2008003</v>
      </c>
      <c r="E6" s="88">
        <f t="shared" si="2"/>
        <v>39271</v>
      </c>
      <c r="F6" s="88">
        <f t="shared" si="2"/>
        <v>39284</v>
      </c>
      <c r="G6" s="96">
        <f t="shared" si="2"/>
        <v>39300</v>
      </c>
      <c r="H6" s="88">
        <f t="shared" si="0"/>
        <v>39307</v>
      </c>
    </row>
    <row r="7" spans="1:8" ht="17.649999999999999" x14ac:dyDescent="0.5">
      <c r="A7" s="91">
        <f t="shared" si="3"/>
        <v>39299</v>
      </c>
      <c r="B7" s="91">
        <f t="shared" si="4"/>
        <v>39312</v>
      </c>
      <c r="C7" s="92">
        <f t="shared" si="1"/>
        <v>39318</v>
      </c>
      <c r="D7" s="90">
        <v>2008004</v>
      </c>
      <c r="E7" s="91">
        <f t="shared" si="2"/>
        <v>39285</v>
      </c>
      <c r="F7" s="91">
        <f t="shared" si="2"/>
        <v>39298</v>
      </c>
      <c r="G7" s="95">
        <f t="shared" si="2"/>
        <v>39314</v>
      </c>
      <c r="H7" s="91">
        <f t="shared" si="0"/>
        <v>39321</v>
      </c>
    </row>
    <row r="8" spans="1:8" ht="17.649999999999999" x14ac:dyDescent="0.5">
      <c r="A8" s="88">
        <f t="shared" si="3"/>
        <v>39313</v>
      </c>
      <c r="B8" s="88">
        <f t="shared" si="4"/>
        <v>39326</v>
      </c>
      <c r="C8" s="89">
        <f t="shared" si="1"/>
        <v>39332</v>
      </c>
      <c r="D8" s="90">
        <v>2008005</v>
      </c>
      <c r="E8" s="88">
        <f t="shared" ref="E8:E29" si="5">E7+14</f>
        <v>39299</v>
      </c>
      <c r="F8" s="88">
        <f t="shared" ref="F8:F29" si="6">F7+14</f>
        <v>39312</v>
      </c>
      <c r="G8" s="96" t="s">
        <v>30</v>
      </c>
      <c r="H8" s="88">
        <f t="shared" si="0"/>
        <v>39335</v>
      </c>
    </row>
    <row r="9" spans="1:8" ht="17.649999999999999" x14ac:dyDescent="0.5">
      <c r="A9" s="91">
        <f t="shared" si="3"/>
        <v>39327</v>
      </c>
      <c r="B9" s="91">
        <f t="shared" si="4"/>
        <v>39340</v>
      </c>
      <c r="C9" s="92">
        <f t="shared" si="1"/>
        <v>39346</v>
      </c>
      <c r="D9" s="90">
        <v>2008006</v>
      </c>
      <c r="E9" s="91">
        <f t="shared" si="5"/>
        <v>39313</v>
      </c>
      <c r="F9" s="91">
        <f t="shared" si="6"/>
        <v>39326</v>
      </c>
      <c r="G9" s="95">
        <v>39342</v>
      </c>
      <c r="H9" s="91">
        <f t="shared" si="0"/>
        <v>39349</v>
      </c>
    </row>
    <row r="10" spans="1:8" ht="17.649999999999999" x14ac:dyDescent="0.5">
      <c r="A10" s="88">
        <f t="shared" si="3"/>
        <v>39341</v>
      </c>
      <c r="B10" s="88">
        <f t="shared" si="4"/>
        <v>39354</v>
      </c>
      <c r="C10" s="89">
        <f t="shared" si="1"/>
        <v>39360</v>
      </c>
      <c r="D10" s="90">
        <v>2008007</v>
      </c>
      <c r="E10" s="88">
        <f t="shared" si="5"/>
        <v>39327</v>
      </c>
      <c r="F10" s="88">
        <f t="shared" si="6"/>
        <v>39340</v>
      </c>
      <c r="G10" s="96">
        <f>G9+14</f>
        <v>39356</v>
      </c>
      <c r="H10" s="88">
        <f t="shared" si="0"/>
        <v>39363</v>
      </c>
    </row>
    <row r="11" spans="1:8" ht="17.649999999999999" x14ac:dyDescent="0.5">
      <c r="A11" s="91">
        <f t="shared" si="3"/>
        <v>39355</v>
      </c>
      <c r="B11" s="91">
        <f t="shared" si="4"/>
        <v>39368</v>
      </c>
      <c r="C11" s="92">
        <f t="shared" si="1"/>
        <v>39374</v>
      </c>
      <c r="D11" s="90">
        <v>2008008</v>
      </c>
      <c r="E11" s="91">
        <f t="shared" si="5"/>
        <v>39341</v>
      </c>
      <c r="F11" s="91">
        <f t="shared" si="6"/>
        <v>39354</v>
      </c>
      <c r="G11" s="95">
        <f>G10+14</f>
        <v>39370</v>
      </c>
      <c r="H11" s="91">
        <f t="shared" si="0"/>
        <v>39377</v>
      </c>
    </row>
    <row r="12" spans="1:8" ht="17.649999999999999" x14ac:dyDescent="0.5">
      <c r="A12" s="88">
        <f t="shared" si="3"/>
        <v>39369</v>
      </c>
      <c r="B12" s="88">
        <f t="shared" si="4"/>
        <v>39382</v>
      </c>
      <c r="C12" s="89">
        <f t="shared" si="1"/>
        <v>39388</v>
      </c>
      <c r="D12" s="90">
        <v>2008009</v>
      </c>
      <c r="E12" s="88">
        <f t="shared" si="5"/>
        <v>39355</v>
      </c>
      <c r="F12" s="88">
        <f t="shared" si="6"/>
        <v>39368</v>
      </c>
      <c r="G12" s="96">
        <f>G11+14</f>
        <v>39384</v>
      </c>
      <c r="H12" s="88">
        <f t="shared" si="0"/>
        <v>39391</v>
      </c>
    </row>
    <row r="13" spans="1:8" ht="17.649999999999999" x14ac:dyDescent="0.5">
      <c r="A13" s="91">
        <f t="shared" si="3"/>
        <v>39383</v>
      </c>
      <c r="B13" s="91">
        <f t="shared" si="4"/>
        <v>39396</v>
      </c>
      <c r="C13" s="92">
        <f t="shared" si="1"/>
        <v>39402</v>
      </c>
      <c r="D13" s="90">
        <v>2008010</v>
      </c>
      <c r="E13" s="91">
        <f t="shared" si="5"/>
        <v>39369</v>
      </c>
      <c r="F13" s="91">
        <f t="shared" si="6"/>
        <v>39382</v>
      </c>
      <c r="G13" s="95">
        <f>G12+14</f>
        <v>39398</v>
      </c>
      <c r="H13" s="91">
        <f t="shared" si="0"/>
        <v>39405</v>
      </c>
    </row>
    <row r="14" spans="1:8" ht="17.649999999999999" x14ac:dyDescent="0.5">
      <c r="A14" s="88">
        <f t="shared" si="3"/>
        <v>39397</v>
      </c>
      <c r="B14" s="88">
        <f t="shared" si="4"/>
        <v>39410</v>
      </c>
      <c r="C14" s="89">
        <f t="shared" si="1"/>
        <v>39416</v>
      </c>
      <c r="D14" s="90">
        <v>2008011</v>
      </c>
      <c r="E14" s="88">
        <f t="shared" si="5"/>
        <v>39383</v>
      </c>
      <c r="F14" s="88">
        <f t="shared" si="6"/>
        <v>39396</v>
      </c>
      <c r="G14" s="96">
        <v>39412</v>
      </c>
      <c r="H14" s="88">
        <f t="shared" si="0"/>
        <v>39419</v>
      </c>
    </row>
    <row r="15" spans="1:8" ht="17.649999999999999" x14ac:dyDescent="0.5">
      <c r="A15" s="91">
        <f t="shared" si="3"/>
        <v>39411</v>
      </c>
      <c r="B15" s="91">
        <f t="shared" si="4"/>
        <v>39424</v>
      </c>
      <c r="C15" s="92">
        <f t="shared" si="1"/>
        <v>39430</v>
      </c>
      <c r="D15" s="90">
        <v>2008012</v>
      </c>
      <c r="E15" s="91">
        <f t="shared" si="5"/>
        <v>39397</v>
      </c>
      <c r="F15" s="91">
        <f t="shared" si="6"/>
        <v>39410</v>
      </c>
      <c r="G15" s="95">
        <v>39426</v>
      </c>
      <c r="H15" s="91">
        <f t="shared" si="0"/>
        <v>39433</v>
      </c>
    </row>
    <row r="16" spans="1:8" ht="17.649999999999999" x14ac:dyDescent="0.5">
      <c r="A16" s="97">
        <f t="shared" si="3"/>
        <v>39425</v>
      </c>
      <c r="B16" s="97">
        <f t="shared" si="4"/>
        <v>39438</v>
      </c>
      <c r="C16" s="98">
        <f t="shared" si="1"/>
        <v>39444</v>
      </c>
      <c r="D16" s="99">
        <v>2008013</v>
      </c>
      <c r="E16" s="97">
        <f t="shared" si="5"/>
        <v>39411</v>
      </c>
      <c r="F16" s="97">
        <f t="shared" si="6"/>
        <v>39424</v>
      </c>
      <c r="G16" s="100"/>
      <c r="H16" s="97">
        <v>39084</v>
      </c>
    </row>
    <row r="17" spans="1:8" ht="17.649999999999999" x14ac:dyDescent="0.5">
      <c r="A17" s="101">
        <f t="shared" si="3"/>
        <v>39439</v>
      </c>
      <c r="B17" s="101">
        <f t="shared" si="4"/>
        <v>39452</v>
      </c>
      <c r="C17" s="102">
        <f t="shared" si="1"/>
        <v>39458</v>
      </c>
      <c r="D17" s="103">
        <v>2008014</v>
      </c>
      <c r="E17" s="101">
        <f t="shared" si="5"/>
        <v>39425</v>
      </c>
      <c r="F17" s="101">
        <f t="shared" si="6"/>
        <v>39438</v>
      </c>
      <c r="G17" s="104">
        <v>39454</v>
      </c>
      <c r="H17" s="101">
        <f t="shared" ref="H17:H29" si="7">C17+3</f>
        <v>39461</v>
      </c>
    </row>
    <row r="18" spans="1:8" ht="17.649999999999999" x14ac:dyDescent="0.5">
      <c r="A18" s="91">
        <f t="shared" si="3"/>
        <v>39453</v>
      </c>
      <c r="B18" s="91">
        <f t="shared" si="4"/>
        <v>39466</v>
      </c>
      <c r="C18" s="92">
        <f t="shared" si="1"/>
        <v>39472</v>
      </c>
      <c r="D18" s="90">
        <v>2008015</v>
      </c>
      <c r="E18" s="91">
        <f t="shared" si="5"/>
        <v>39439</v>
      </c>
      <c r="F18" s="91">
        <f t="shared" si="6"/>
        <v>39452</v>
      </c>
      <c r="G18" s="95">
        <v>39468</v>
      </c>
      <c r="H18" s="91">
        <f t="shared" si="7"/>
        <v>39475</v>
      </c>
    </row>
    <row r="19" spans="1:8" ht="17.649999999999999" x14ac:dyDescent="0.5">
      <c r="A19" s="88">
        <f t="shared" si="3"/>
        <v>39467</v>
      </c>
      <c r="B19" s="88">
        <f t="shared" si="4"/>
        <v>39480</v>
      </c>
      <c r="C19" s="89">
        <f t="shared" si="1"/>
        <v>39486</v>
      </c>
      <c r="D19" s="90">
        <v>2008016</v>
      </c>
      <c r="E19" s="88">
        <f t="shared" si="5"/>
        <v>39453</v>
      </c>
      <c r="F19" s="88">
        <f t="shared" si="6"/>
        <v>39466</v>
      </c>
      <c r="G19" s="96">
        <f>G18+14</f>
        <v>39482</v>
      </c>
      <c r="H19" s="88">
        <f t="shared" si="7"/>
        <v>39489</v>
      </c>
    </row>
    <row r="20" spans="1:8" ht="17.649999999999999" x14ac:dyDescent="0.5">
      <c r="A20" s="91">
        <f t="shared" si="3"/>
        <v>39481</v>
      </c>
      <c r="B20" s="91">
        <f t="shared" si="4"/>
        <v>39494</v>
      </c>
      <c r="C20" s="92">
        <f t="shared" si="1"/>
        <v>39500</v>
      </c>
      <c r="D20" s="90">
        <v>2008017</v>
      </c>
      <c r="E20" s="91">
        <f t="shared" si="5"/>
        <v>39467</v>
      </c>
      <c r="F20" s="91">
        <f t="shared" si="6"/>
        <v>39480</v>
      </c>
      <c r="G20" s="95">
        <f>G19+14</f>
        <v>39496</v>
      </c>
      <c r="H20" s="91">
        <f t="shared" si="7"/>
        <v>39503</v>
      </c>
    </row>
    <row r="21" spans="1:8" ht="17.649999999999999" x14ac:dyDescent="0.5">
      <c r="A21" s="88">
        <f t="shared" si="3"/>
        <v>39495</v>
      </c>
      <c r="B21" s="88">
        <f t="shared" si="4"/>
        <v>39508</v>
      </c>
      <c r="C21" s="89">
        <f t="shared" si="1"/>
        <v>39514</v>
      </c>
      <c r="D21" s="90">
        <v>2008018</v>
      </c>
      <c r="E21" s="88">
        <f t="shared" si="5"/>
        <v>39481</v>
      </c>
      <c r="F21" s="88">
        <f t="shared" si="6"/>
        <v>39494</v>
      </c>
      <c r="G21" s="96">
        <f>G20+13</f>
        <v>39509</v>
      </c>
      <c r="H21" s="88">
        <f t="shared" si="7"/>
        <v>39517</v>
      </c>
    </row>
    <row r="22" spans="1:8" ht="17.649999999999999" x14ac:dyDescent="0.5">
      <c r="A22" s="91">
        <f t="shared" si="3"/>
        <v>39509</v>
      </c>
      <c r="B22" s="91">
        <f t="shared" si="4"/>
        <v>39522</v>
      </c>
      <c r="C22" s="92">
        <f t="shared" si="1"/>
        <v>39528</v>
      </c>
      <c r="D22" s="90">
        <v>2008019</v>
      </c>
      <c r="E22" s="91">
        <f t="shared" si="5"/>
        <v>39495</v>
      </c>
      <c r="F22" s="91">
        <f t="shared" si="6"/>
        <v>39508</v>
      </c>
      <c r="G22" s="95">
        <f>G21+14</f>
        <v>39523</v>
      </c>
      <c r="H22" s="91">
        <f t="shared" si="7"/>
        <v>39531</v>
      </c>
    </row>
    <row r="23" spans="1:8" ht="17.649999999999999" x14ac:dyDescent="0.5">
      <c r="A23" s="88">
        <f t="shared" si="3"/>
        <v>39523</v>
      </c>
      <c r="B23" s="88">
        <f t="shared" si="4"/>
        <v>39536</v>
      </c>
      <c r="C23" s="89">
        <f t="shared" si="1"/>
        <v>39542</v>
      </c>
      <c r="D23" s="90">
        <v>2008020</v>
      </c>
      <c r="E23" s="88">
        <f t="shared" si="5"/>
        <v>39509</v>
      </c>
      <c r="F23" s="88">
        <f t="shared" si="6"/>
        <v>39522</v>
      </c>
      <c r="G23" s="96">
        <f>G22+14</f>
        <v>39537</v>
      </c>
      <c r="H23" s="88">
        <f t="shared" si="7"/>
        <v>39545</v>
      </c>
    </row>
    <row r="24" spans="1:8" ht="17.649999999999999" x14ac:dyDescent="0.5">
      <c r="A24" s="91">
        <f t="shared" si="3"/>
        <v>39537</v>
      </c>
      <c r="B24" s="91">
        <f t="shared" si="4"/>
        <v>39550</v>
      </c>
      <c r="C24" s="92">
        <f t="shared" si="1"/>
        <v>39556</v>
      </c>
      <c r="D24" s="90">
        <v>2008021</v>
      </c>
      <c r="E24" s="91">
        <f t="shared" si="5"/>
        <v>39523</v>
      </c>
      <c r="F24" s="91">
        <f t="shared" si="6"/>
        <v>39536</v>
      </c>
      <c r="G24" s="95">
        <f>G23+14</f>
        <v>39551</v>
      </c>
      <c r="H24" s="91">
        <f t="shared" si="7"/>
        <v>39559</v>
      </c>
    </row>
    <row r="25" spans="1:8" ht="17.649999999999999" x14ac:dyDescent="0.5">
      <c r="A25" s="88">
        <f t="shared" si="3"/>
        <v>39551</v>
      </c>
      <c r="B25" s="88">
        <f t="shared" si="4"/>
        <v>39564</v>
      </c>
      <c r="C25" s="89">
        <f t="shared" si="1"/>
        <v>39570</v>
      </c>
      <c r="D25" s="90">
        <v>2008022</v>
      </c>
      <c r="E25" s="88">
        <f t="shared" si="5"/>
        <v>39537</v>
      </c>
      <c r="F25" s="88">
        <f t="shared" si="6"/>
        <v>39550</v>
      </c>
      <c r="G25" s="96">
        <f>G24+14</f>
        <v>39565</v>
      </c>
      <c r="H25" s="88">
        <f t="shared" si="7"/>
        <v>39573</v>
      </c>
    </row>
    <row r="26" spans="1:8" ht="17.649999999999999" x14ac:dyDescent="0.5">
      <c r="A26" s="91">
        <f t="shared" si="3"/>
        <v>39565</v>
      </c>
      <c r="B26" s="91">
        <f t="shared" si="4"/>
        <v>39578</v>
      </c>
      <c r="C26" s="92">
        <f t="shared" si="1"/>
        <v>39584</v>
      </c>
      <c r="D26" s="90">
        <v>2008023</v>
      </c>
      <c r="E26" s="91">
        <f t="shared" si="5"/>
        <v>39551</v>
      </c>
      <c r="F26" s="91">
        <f t="shared" si="6"/>
        <v>39564</v>
      </c>
      <c r="G26" s="95">
        <f>G25+14</f>
        <v>39579</v>
      </c>
      <c r="H26" s="91">
        <f t="shared" si="7"/>
        <v>39587</v>
      </c>
    </row>
    <row r="27" spans="1:8" ht="17.649999999999999" x14ac:dyDescent="0.5">
      <c r="A27" s="88">
        <f t="shared" si="3"/>
        <v>39579</v>
      </c>
      <c r="B27" s="88">
        <f t="shared" si="4"/>
        <v>39592</v>
      </c>
      <c r="C27" s="89">
        <f t="shared" si="1"/>
        <v>39598</v>
      </c>
      <c r="D27" s="90">
        <v>2008024</v>
      </c>
      <c r="E27" s="88">
        <f t="shared" si="5"/>
        <v>39565</v>
      </c>
      <c r="F27" s="88">
        <f t="shared" si="6"/>
        <v>39578</v>
      </c>
      <c r="G27" s="96" t="s">
        <v>31</v>
      </c>
      <c r="H27" s="88">
        <f t="shared" si="7"/>
        <v>39601</v>
      </c>
    </row>
    <row r="28" spans="1:8" ht="17.649999999999999" x14ac:dyDescent="0.5">
      <c r="A28" s="91">
        <f t="shared" si="3"/>
        <v>39593</v>
      </c>
      <c r="B28" s="91">
        <f t="shared" si="4"/>
        <v>39606</v>
      </c>
      <c r="C28" s="92">
        <f t="shared" si="1"/>
        <v>39612</v>
      </c>
      <c r="D28" s="90">
        <v>2008025</v>
      </c>
      <c r="E28" s="91">
        <f t="shared" si="5"/>
        <v>39579</v>
      </c>
      <c r="F28" s="91">
        <f t="shared" si="6"/>
        <v>39592</v>
      </c>
      <c r="G28" s="95" t="s">
        <v>32</v>
      </c>
      <c r="H28" s="91">
        <f t="shared" si="7"/>
        <v>39615</v>
      </c>
    </row>
    <row r="29" spans="1:8" ht="17.649999999999999" x14ac:dyDescent="0.5">
      <c r="A29" s="88">
        <v>39607</v>
      </c>
      <c r="B29" s="88">
        <v>39620</v>
      </c>
      <c r="C29" s="89">
        <f t="shared" si="1"/>
        <v>39626</v>
      </c>
      <c r="D29" s="90">
        <v>2008026</v>
      </c>
      <c r="E29" s="88">
        <f t="shared" si="5"/>
        <v>39593</v>
      </c>
      <c r="F29" s="88">
        <f t="shared" si="6"/>
        <v>39606</v>
      </c>
      <c r="G29" s="94"/>
      <c r="H29" s="88">
        <f t="shared" si="7"/>
        <v>39629</v>
      </c>
    </row>
    <row r="30" spans="1:8" ht="17.649999999999999" x14ac:dyDescent="0.5">
      <c r="A30" s="91"/>
      <c r="B30" s="91"/>
      <c r="C30" s="92"/>
      <c r="D30" s="12"/>
      <c r="E30" s="91"/>
      <c r="F30" s="91"/>
      <c r="G30" s="95"/>
      <c r="H30" s="91"/>
    </row>
    <row r="31" spans="1:8" x14ac:dyDescent="0.35">
      <c r="A31" s="105" t="s">
        <v>33</v>
      </c>
      <c r="B31" s="106" t="s">
        <v>34</v>
      </c>
      <c r="C31" s="106"/>
      <c r="D31" s="106"/>
    </row>
    <row r="32" spans="1:8" x14ac:dyDescent="0.35">
      <c r="A32" s="105" t="s">
        <v>35</v>
      </c>
      <c r="B32" s="106" t="s">
        <v>36</v>
      </c>
      <c r="C32" s="106"/>
      <c r="D32" s="106"/>
    </row>
    <row r="33" spans="1:2" x14ac:dyDescent="0.35">
      <c r="A33" s="107"/>
      <c r="B33" t="s">
        <v>37</v>
      </c>
    </row>
  </sheetData>
  <mergeCells count="6"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zoomScaleNormal="100" workbookViewId="0">
      <selection activeCell="H4" sqref="H4"/>
    </sheetView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2.06640625" customWidth="1"/>
    <col min="4" max="4" width="12.265625" customWidth="1"/>
    <col min="5" max="6" width="12.06640625" style="109" customWidth="1"/>
    <col min="7" max="7" width="14.53125" customWidth="1"/>
    <col min="8" max="8" width="13" customWidth="1"/>
  </cols>
  <sheetData>
    <row r="1" spans="1:8" ht="17.649999999999999" x14ac:dyDescent="0.5">
      <c r="A1" s="309" t="s">
        <v>0</v>
      </c>
      <c r="B1" s="309"/>
      <c r="C1" s="307" t="s">
        <v>27</v>
      </c>
      <c r="D1" s="307" t="s">
        <v>2</v>
      </c>
      <c r="E1" s="303" t="s">
        <v>3</v>
      </c>
      <c r="F1" s="303"/>
      <c r="G1" s="45" t="s">
        <v>10</v>
      </c>
      <c r="H1" s="46" t="s">
        <v>11</v>
      </c>
    </row>
    <row r="2" spans="1:8" ht="17.649999999999999" x14ac:dyDescent="0.5">
      <c r="A2" s="310" t="s">
        <v>4</v>
      </c>
      <c r="B2" s="310"/>
      <c r="C2" s="307" t="s">
        <v>38</v>
      </c>
      <c r="D2" s="307"/>
      <c r="E2" s="305" t="s">
        <v>4</v>
      </c>
      <c r="F2" s="305"/>
      <c r="G2" s="47" t="s">
        <v>29</v>
      </c>
      <c r="H2" s="48" t="s">
        <v>14</v>
      </c>
    </row>
    <row r="3" spans="1:8" ht="17.649999999999999" x14ac:dyDescent="0.5">
      <c r="A3" s="110" t="s">
        <v>6</v>
      </c>
      <c r="B3" s="111" t="s">
        <v>7</v>
      </c>
      <c r="C3" s="71" t="s">
        <v>15</v>
      </c>
      <c r="D3" s="72" t="s">
        <v>39</v>
      </c>
      <c r="E3" s="112" t="s">
        <v>6</v>
      </c>
      <c r="F3" s="92" t="s">
        <v>7</v>
      </c>
      <c r="G3" s="51" t="s">
        <v>16</v>
      </c>
      <c r="H3" s="52" t="s">
        <v>17</v>
      </c>
    </row>
    <row r="4" spans="1:8" ht="17.649999999999999" x14ac:dyDescent="0.5">
      <c r="A4" s="113">
        <v>39621</v>
      </c>
      <c r="B4" s="114">
        <v>39634</v>
      </c>
      <c r="C4" s="115">
        <v>39640</v>
      </c>
      <c r="D4" s="116">
        <v>2009001</v>
      </c>
      <c r="E4" s="117">
        <v>39607</v>
      </c>
      <c r="F4" s="117">
        <v>39620</v>
      </c>
      <c r="G4" s="118" t="s">
        <v>40</v>
      </c>
      <c r="H4" s="119">
        <f t="shared" ref="H4:H15" si="0">C4+3</f>
        <v>39643</v>
      </c>
    </row>
    <row r="5" spans="1:8" ht="17.649999999999999" x14ac:dyDescent="0.5">
      <c r="A5" s="113">
        <v>39635</v>
      </c>
      <c r="B5" s="114">
        <v>39648</v>
      </c>
      <c r="C5" s="115">
        <f t="shared" ref="C5:C20" si="1">C4+14</f>
        <v>39654</v>
      </c>
      <c r="D5" s="116">
        <v>2009002</v>
      </c>
      <c r="E5" s="117">
        <v>39621</v>
      </c>
      <c r="F5" s="117">
        <v>39634</v>
      </c>
      <c r="G5" s="120">
        <v>39650</v>
      </c>
      <c r="H5" s="119">
        <f t="shared" si="0"/>
        <v>39657</v>
      </c>
    </row>
    <row r="6" spans="1:8" ht="17.649999999999999" x14ac:dyDescent="0.5">
      <c r="A6" s="113">
        <v>39649</v>
      </c>
      <c r="B6" s="114">
        <v>39662</v>
      </c>
      <c r="C6" s="115">
        <f t="shared" si="1"/>
        <v>39668</v>
      </c>
      <c r="D6" s="116">
        <v>2009003</v>
      </c>
      <c r="E6" s="117">
        <v>39635</v>
      </c>
      <c r="F6" s="117">
        <v>39648</v>
      </c>
      <c r="G6" s="121">
        <v>39657</v>
      </c>
      <c r="H6" s="119">
        <f t="shared" si="0"/>
        <v>39671</v>
      </c>
    </row>
    <row r="7" spans="1:8" ht="17.649999999999999" x14ac:dyDescent="0.5">
      <c r="A7" s="113">
        <v>39663</v>
      </c>
      <c r="B7" s="114">
        <v>39676</v>
      </c>
      <c r="C7" s="115">
        <f t="shared" si="1"/>
        <v>39682</v>
      </c>
      <c r="D7" s="116">
        <v>2009004</v>
      </c>
      <c r="E7" s="117">
        <v>39649</v>
      </c>
      <c r="F7" s="117">
        <v>39662</v>
      </c>
      <c r="G7" s="121">
        <v>39678</v>
      </c>
      <c r="H7" s="119">
        <f t="shared" si="0"/>
        <v>39685</v>
      </c>
    </row>
    <row r="8" spans="1:8" ht="17.649999999999999" x14ac:dyDescent="0.5">
      <c r="A8" s="113">
        <v>39677</v>
      </c>
      <c r="B8" s="114">
        <v>39690</v>
      </c>
      <c r="C8" s="115">
        <f t="shared" si="1"/>
        <v>39696</v>
      </c>
      <c r="D8" s="116">
        <v>2009005</v>
      </c>
      <c r="E8" s="117">
        <v>39663</v>
      </c>
      <c r="F8" s="117">
        <v>39676</v>
      </c>
      <c r="G8" s="121" t="s">
        <v>41</v>
      </c>
      <c r="H8" s="119">
        <f t="shared" si="0"/>
        <v>39699</v>
      </c>
    </row>
    <row r="9" spans="1:8" ht="17.649999999999999" x14ac:dyDescent="0.5">
      <c r="A9" s="113">
        <v>39691</v>
      </c>
      <c r="B9" s="114">
        <v>39704</v>
      </c>
      <c r="C9" s="115">
        <f t="shared" si="1"/>
        <v>39710</v>
      </c>
      <c r="D9" s="116">
        <v>2009006</v>
      </c>
      <c r="E9" s="117">
        <v>39677</v>
      </c>
      <c r="F9" s="117">
        <v>39690</v>
      </c>
      <c r="G9" s="121">
        <v>39706</v>
      </c>
      <c r="H9" s="119">
        <f t="shared" si="0"/>
        <v>39713</v>
      </c>
    </row>
    <row r="10" spans="1:8" ht="17.649999999999999" x14ac:dyDescent="0.5">
      <c r="A10" s="113">
        <v>39705</v>
      </c>
      <c r="B10" s="114">
        <v>39718</v>
      </c>
      <c r="C10" s="115">
        <f t="shared" si="1"/>
        <v>39724</v>
      </c>
      <c r="D10" s="116">
        <v>2009007</v>
      </c>
      <c r="E10" s="117">
        <v>39691</v>
      </c>
      <c r="F10" s="117">
        <v>39704</v>
      </c>
      <c r="G10" s="121">
        <v>39720</v>
      </c>
      <c r="H10" s="119">
        <f t="shared" si="0"/>
        <v>39727</v>
      </c>
    </row>
    <row r="11" spans="1:8" ht="17.649999999999999" x14ac:dyDescent="0.5">
      <c r="A11" s="113">
        <v>39719</v>
      </c>
      <c r="B11" s="114">
        <v>39732</v>
      </c>
      <c r="C11" s="115">
        <f t="shared" si="1"/>
        <v>39738</v>
      </c>
      <c r="D11" s="116">
        <v>2009008</v>
      </c>
      <c r="E11" s="117">
        <v>39705</v>
      </c>
      <c r="F11" s="117">
        <v>39718</v>
      </c>
      <c r="G11" s="121">
        <v>39734</v>
      </c>
      <c r="H11" s="119">
        <f t="shared" si="0"/>
        <v>39741</v>
      </c>
    </row>
    <row r="12" spans="1:8" ht="17.649999999999999" x14ac:dyDescent="0.5">
      <c r="A12" s="113">
        <v>39733</v>
      </c>
      <c r="B12" s="114">
        <v>39746</v>
      </c>
      <c r="C12" s="115">
        <f t="shared" si="1"/>
        <v>39752</v>
      </c>
      <c r="D12" s="116">
        <v>2009009</v>
      </c>
      <c r="E12" s="117">
        <v>39719</v>
      </c>
      <c r="F12" s="117">
        <v>39732</v>
      </c>
      <c r="G12" s="121">
        <v>39748</v>
      </c>
      <c r="H12" s="119">
        <f t="shared" si="0"/>
        <v>39755</v>
      </c>
    </row>
    <row r="13" spans="1:8" ht="17.649999999999999" x14ac:dyDescent="0.5">
      <c r="A13" s="113">
        <v>39747</v>
      </c>
      <c r="B13" s="114">
        <v>39760</v>
      </c>
      <c r="C13" s="115">
        <f t="shared" si="1"/>
        <v>39766</v>
      </c>
      <c r="D13" s="116">
        <v>2009010</v>
      </c>
      <c r="E13" s="117">
        <v>39733</v>
      </c>
      <c r="F13" s="117">
        <v>39746</v>
      </c>
      <c r="G13" s="121">
        <v>39762</v>
      </c>
      <c r="H13" s="119">
        <f t="shared" si="0"/>
        <v>39769</v>
      </c>
    </row>
    <row r="14" spans="1:8" ht="17.649999999999999" x14ac:dyDescent="0.5">
      <c r="A14" s="113">
        <v>39761</v>
      </c>
      <c r="B14" s="114">
        <v>39774</v>
      </c>
      <c r="C14" s="115">
        <f t="shared" si="1"/>
        <v>39780</v>
      </c>
      <c r="D14" s="116">
        <v>2009011</v>
      </c>
      <c r="E14" s="117">
        <v>39747</v>
      </c>
      <c r="F14" s="117">
        <v>39760</v>
      </c>
      <c r="G14" s="121" t="s">
        <v>42</v>
      </c>
      <c r="H14" s="119">
        <f t="shared" si="0"/>
        <v>39783</v>
      </c>
    </row>
    <row r="15" spans="1:8" ht="17.649999999999999" x14ac:dyDescent="0.5">
      <c r="A15" s="113">
        <v>39775</v>
      </c>
      <c r="B15" s="114">
        <v>39788</v>
      </c>
      <c r="C15" s="115">
        <f t="shared" si="1"/>
        <v>39794</v>
      </c>
      <c r="D15" s="116">
        <v>2009012</v>
      </c>
      <c r="E15" s="117">
        <v>39761</v>
      </c>
      <c r="F15" s="117">
        <v>39774</v>
      </c>
      <c r="G15" s="121">
        <v>39790</v>
      </c>
      <c r="H15" s="119">
        <f t="shared" si="0"/>
        <v>39797</v>
      </c>
    </row>
    <row r="16" spans="1:8" ht="17.649999999999999" x14ac:dyDescent="0.5">
      <c r="A16" s="122">
        <v>39789</v>
      </c>
      <c r="B16" s="123">
        <v>39802</v>
      </c>
      <c r="C16" s="124">
        <f t="shared" si="1"/>
        <v>39808</v>
      </c>
      <c r="D16" s="125">
        <v>2009013</v>
      </c>
      <c r="E16" s="126">
        <v>39775</v>
      </c>
      <c r="F16" s="126">
        <v>39788</v>
      </c>
      <c r="G16" s="127" t="s">
        <v>40</v>
      </c>
      <c r="H16" s="128">
        <v>39084</v>
      </c>
    </row>
    <row r="17" spans="1:8" ht="17.649999999999999" x14ac:dyDescent="0.5">
      <c r="A17" s="113">
        <v>39803</v>
      </c>
      <c r="B17" s="114">
        <v>39816</v>
      </c>
      <c r="C17" s="129">
        <f t="shared" si="1"/>
        <v>39822</v>
      </c>
      <c r="D17" s="130">
        <v>2009014</v>
      </c>
      <c r="E17" s="131">
        <v>39789</v>
      </c>
      <c r="F17" s="131">
        <v>39802</v>
      </c>
      <c r="G17" s="121">
        <v>39818</v>
      </c>
      <c r="H17" s="132">
        <f t="shared" ref="H17:H29" si="2">C17+3</f>
        <v>39825</v>
      </c>
    </row>
    <row r="18" spans="1:8" ht="17.649999999999999" x14ac:dyDescent="0.5">
      <c r="A18" s="113">
        <v>39817</v>
      </c>
      <c r="B18" s="114">
        <v>39830</v>
      </c>
      <c r="C18" s="115">
        <f t="shared" si="1"/>
        <v>39836</v>
      </c>
      <c r="D18" s="116">
        <v>2009015</v>
      </c>
      <c r="E18" s="131">
        <v>39803</v>
      </c>
      <c r="F18" s="131">
        <v>39816</v>
      </c>
      <c r="G18" s="121">
        <v>39832</v>
      </c>
      <c r="H18" s="119">
        <f t="shared" si="2"/>
        <v>39839</v>
      </c>
    </row>
    <row r="19" spans="1:8" ht="17.649999999999999" x14ac:dyDescent="0.5">
      <c r="A19" s="113">
        <v>39831</v>
      </c>
      <c r="B19" s="114">
        <v>39844</v>
      </c>
      <c r="C19" s="115">
        <f t="shared" si="1"/>
        <v>39850</v>
      </c>
      <c r="D19" s="116">
        <v>2009016</v>
      </c>
      <c r="E19" s="117">
        <v>39817</v>
      </c>
      <c r="F19" s="117">
        <v>39830</v>
      </c>
      <c r="G19" s="121">
        <v>39846</v>
      </c>
      <c r="H19" s="119">
        <f t="shared" si="2"/>
        <v>39853</v>
      </c>
    </row>
    <row r="20" spans="1:8" ht="17.649999999999999" x14ac:dyDescent="0.5">
      <c r="A20" s="113">
        <v>39845</v>
      </c>
      <c r="B20" s="114">
        <v>39858</v>
      </c>
      <c r="C20" s="115">
        <f t="shared" si="1"/>
        <v>39864</v>
      </c>
      <c r="D20" s="116">
        <v>2009017</v>
      </c>
      <c r="E20" s="117">
        <v>39831</v>
      </c>
      <c r="F20" s="117">
        <v>39844</v>
      </c>
      <c r="G20" s="121">
        <v>39860</v>
      </c>
      <c r="H20" s="119">
        <f t="shared" si="2"/>
        <v>39867</v>
      </c>
    </row>
    <row r="21" spans="1:8" ht="17.649999999999999" x14ac:dyDescent="0.5">
      <c r="A21" s="113">
        <v>39859</v>
      </c>
      <c r="B21" s="114">
        <v>39872</v>
      </c>
      <c r="C21" s="115">
        <v>39878</v>
      </c>
      <c r="D21" s="116">
        <v>2009018</v>
      </c>
      <c r="E21" s="117">
        <v>39845</v>
      </c>
      <c r="F21" s="117">
        <v>39858</v>
      </c>
      <c r="G21" s="121">
        <v>39874</v>
      </c>
      <c r="H21" s="119">
        <f t="shared" si="2"/>
        <v>39881</v>
      </c>
    </row>
    <row r="22" spans="1:8" ht="17.649999999999999" x14ac:dyDescent="0.5">
      <c r="A22" s="113">
        <v>39873</v>
      </c>
      <c r="B22" s="114">
        <v>39886</v>
      </c>
      <c r="C22" s="115">
        <f t="shared" ref="C22:C29" si="3">C21+14</f>
        <v>39892</v>
      </c>
      <c r="D22" s="116">
        <v>2009019</v>
      </c>
      <c r="E22" s="117">
        <v>39859</v>
      </c>
      <c r="F22" s="117">
        <v>39872</v>
      </c>
      <c r="G22" s="121">
        <v>39888</v>
      </c>
      <c r="H22" s="119">
        <f t="shared" si="2"/>
        <v>39895</v>
      </c>
    </row>
    <row r="23" spans="1:8" ht="17.649999999999999" x14ac:dyDescent="0.5">
      <c r="A23" s="113">
        <v>39887</v>
      </c>
      <c r="B23" s="114">
        <v>39900</v>
      </c>
      <c r="C23" s="115">
        <f t="shared" si="3"/>
        <v>39906</v>
      </c>
      <c r="D23" s="116">
        <v>2009020</v>
      </c>
      <c r="E23" s="117">
        <v>39873</v>
      </c>
      <c r="F23" s="117">
        <v>39886</v>
      </c>
      <c r="G23" s="121">
        <v>39902</v>
      </c>
      <c r="H23" s="119">
        <f t="shared" si="2"/>
        <v>39909</v>
      </c>
    </row>
    <row r="24" spans="1:8" ht="17.649999999999999" x14ac:dyDescent="0.5">
      <c r="A24" s="113">
        <v>39901</v>
      </c>
      <c r="B24" s="114">
        <v>39914</v>
      </c>
      <c r="C24" s="115">
        <f t="shared" si="3"/>
        <v>39920</v>
      </c>
      <c r="D24" s="116">
        <v>2009021</v>
      </c>
      <c r="E24" s="117">
        <v>39887</v>
      </c>
      <c r="F24" s="117">
        <v>39900</v>
      </c>
      <c r="G24" s="121">
        <v>39916</v>
      </c>
      <c r="H24" s="119">
        <f t="shared" si="2"/>
        <v>39923</v>
      </c>
    </row>
    <row r="25" spans="1:8" ht="17.649999999999999" x14ac:dyDescent="0.5">
      <c r="A25" s="113">
        <v>39915</v>
      </c>
      <c r="B25" s="114">
        <v>39928</v>
      </c>
      <c r="C25" s="115">
        <f t="shared" si="3"/>
        <v>39934</v>
      </c>
      <c r="D25" s="116">
        <v>2009022</v>
      </c>
      <c r="E25" s="117">
        <v>39901</v>
      </c>
      <c r="F25" s="117">
        <v>39914</v>
      </c>
      <c r="G25" s="121">
        <v>39930</v>
      </c>
      <c r="H25" s="119">
        <f t="shared" si="2"/>
        <v>39937</v>
      </c>
    </row>
    <row r="26" spans="1:8" ht="17.649999999999999" x14ac:dyDescent="0.5">
      <c r="A26" s="113">
        <v>39929</v>
      </c>
      <c r="B26" s="114">
        <v>39942</v>
      </c>
      <c r="C26" s="115">
        <f t="shared" si="3"/>
        <v>39948</v>
      </c>
      <c r="D26" s="116">
        <v>2009023</v>
      </c>
      <c r="E26" s="117">
        <v>39915</v>
      </c>
      <c r="F26" s="117">
        <v>39928</v>
      </c>
      <c r="G26" s="121">
        <v>39944</v>
      </c>
      <c r="H26" s="119">
        <f t="shared" si="2"/>
        <v>39951</v>
      </c>
    </row>
    <row r="27" spans="1:8" ht="17.649999999999999" x14ac:dyDescent="0.5">
      <c r="A27" s="113">
        <v>39943</v>
      </c>
      <c r="B27" s="114">
        <v>39956</v>
      </c>
      <c r="C27" s="115">
        <f t="shared" si="3"/>
        <v>39962</v>
      </c>
      <c r="D27" s="116">
        <v>2009024</v>
      </c>
      <c r="E27" s="117">
        <v>39929</v>
      </c>
      <c r="F27" s="117">
        <v>39942</v>
      </c>
      <c r="G27" s="121">
        <v>39958</v>
      </c>
      <c r="H27" s="119">
        <f t="shared" si="2"/>
        <v>39965</v>
      </c>
    </row>
    <row r="28" spans="1:8" ht="17.649999999999999" x14ac:dyDescent="0.5">
      <c r="A28" s="113">
        <v>39957</v>
      </c>
      <c r="B28" s="114">
        <v>39970</v>
      </c>
      <c r="C28" s="115">
        <f t="shared" si="3"/>
        <v>39976</v>
      </c>
      <c r="D28" s="116">
        <v>2009025</v>
      </c>
      <c r="E28" s="117">
        <v>39943</v>
      </c>
      <c r="F28" s="117">
        <v>39956</v>
      </c>
      <c r="G28" s="133" t="s">
        <v>43</v>
      </c>
      <c r="H28" s="119">
        <f t="shared" si="2"/>
        <v>39979</v>
      </c>
    </row>
    <row r="29" spans="1:8" ht="17.649999999999999" x14ac:dyDescent="0.5">
      <c r="A29" s="113">
        <v>39971</v>
      </c>
      <c r="B29" s="114">
        <v>39984</v>
      </c>
      <c r="C29" s="115">
        <f t="shared" si="3"/>
        <v>39990</v>
      </c>
      <c r="D29" s="116">
        <v>2009026</v>
      </c>
      <c r="E29" s="117">
        <v>39957</v>
      </c>
      <c r="F29" s="117">
        <v>39970</v>
      </c>
      <c r="G29" s="118" t="s">
        <v>40</v>
      </c>
      <c r="H29" s="119">
        <f t="shared" si="2"/>
        <v>39993</v>
      </c>
    </row>
    <row r="30" spans="1:8" ht="17.649999999999999" x14ac:dyDescent="0.5">
      <c r="A30" s="134">
        <v>39985</v>
      </c>
      <c r="B30" s="126">
        <v>39998</v>
      </c>
      <c r="C30" s="124">
        <v>40004</v>
      </c>
      <c r="D30" s="125">
        <v>2010001</v>
      </c>
      <c r="E30" s="126">
        <v>39971</v>
      </c>
      <c r="F30" s="126">
        <v>39984</v>
      </c>
      <c r="G30" s="127" t="s">
        <v>40</v>
      </c>
      <c r="H30" s="128"/>
    </row>
    <row r="31" spans="1:8" x14ac:dyDescent="0.35">
      <c r="G31" s="93"/>
    </row>
    <row r="32" spans="1:8" x14ac:dyDescent="0.35">
      <c r="A32" s="135" t="s">
        <v>33</v>
      </c>
      <c r="B32" s="308" t="s">
        <v>44</v>
      </c>
      <c r="C32" s="308"/>
      <c r="D32" s="308"/>
      <c r="G32" s="93"/>
    </row>
    <row r="33" spans="1:7" x14ac:dyDescent="0.35">
      <c r="A33" s="135" t="s">
        <v>45</v>
      </c>
      <c r="B33" s="308" t="s">
        <v>46</v>
      </c>
      <c r="C33" s="308"/>
      <c r="D33" s="308"/>
      <c r="G33" s="93"/>
    </row>
  </sheetData>
  <mergeCells count="8">
    <mergeCell ref="B32:D32"/>
    <mergeCell ref="B33:D33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3"/>
  <sheetViews>
    <sheetView zoomScaleNormal="100" workbookViewId="0">
      <selection activeCell="E4" sqref="E4"/>
    </sheetView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2.73046875" customWidth="1"/>
    <col min="4" max="4" width="12.265625" customWidth="1"/>
    <col min="5" max="6" width="12.06640625" style="109" customWidth="1"/>
    <col min="7" max="7" width="14.53125" customWidth="1"/>
    <col min="8" max="8" width="13" customWidth="1"/>
  </cols>
  <sheetData>
    <row r="1" spans="1:11" ht="17.649999999999999" x14ac:dyDescent="0.5">
      <c r="A1" s="309" t="s">
        <v>0</v>
      </c>
      <c r="B1" s="309"/>
      <c r="C1" s="311" t="s">
        <v>47</v>
      </c>
      <c r="D1" s="311" t="s">
        <v>2</v>
      </c>
      <c r="E1" s="303" t="s">
        <v>3</v>
      </c>
      <c r="F1" s="303"/>
      <c r="G1" s="136" t="s">
        <v>10</v>
      </c>
      <c r="H1" s="137" t="s">
        <v>11</v>
      </c>
    </row>
    <row r="2" spans="1:11" ht="17.649999999999999" x14ac:dyDescent="0.5">
      <c r="A2" s="310" t="s">
        <v>4</v>
      </c>
      <c r="B2" s="310"/>
      <c r="C2" s="307" t="s">
        <v>48</v>
      </c>
      <c r="D2" s="307"/>
      <c r="E2" s="305" t="s">
        <v>4</v>
      </c>
      <c r="F2" s="305"/>
      <c r="G2" s="138" t="s">
        <v>29</v>
      </c>
      <c r="H2" s="139" t="s">
        <v>14</v>
      </c>
    </row>
    <row r="3" spans="1:11" ht="17.649999999999999" x14ac:dyDescent="0.5">
      <c r="A3" s="140" t="s">
        <v>6</v>
      </c>
      <c r="B3" s="141" t="s">
        <v>7</v>
      </c>
      <c r="C3" s="14" t="s">
        <v>15</v>
      </c>
      <c r="D3" s="15" t="s">
        <v>39</v>
      </c>
      <c r="E3" s="142" t="s">
        <v>6</v>
      </c>
      <c r="F3" s="143" t="s">
        <v>7</v>
      </c>
      <c r="G3" s="138" t="s">
        <v>16</v>
      </c>
      <c r="H3" s="139" t="s">
        <v>17</v>
      </c>
    </row>
    <row r="4" spans="1:11" ht="17.649999999999999" x14ac:dyDescent="0.5">
      <c r="A4" s="144">
        <v>39985</v>
      </c>
      <c r="B4" s="145">
        <v>39998</v>
      </c>
      <c r="C4" s="146">
        <v>40004</v>
      </c>
      <c r="D4" s="147">
        <v>2010001</v>
      </c>
      <c r="E4" s="145">
        <v>39971</v>
      </c>
      <c r="F4" s="145">
        <v>39984</v>
      </c>
      <c r="G4" s="148" t="s">
        <v>49</v>
      </c>
      <c r="H4" s="149">
        <f>C4+3</f>
        <v>40007</v>
      </c>
      <c r="K4" s="150"/>
    </row>
    <row r="5" spans="1:11" ht="17.649999999999999" x14ac:dyDescent="0.5">
      <c r="A5" s="151">
        <v>39999</v>
      </c>
      <c r="B5" s="117">
        <v>40012</v>
      </c>
      <c r="C5" s="152">
        <f t="shared" ref="C5:C20" si="0">C4+14</f>
        <v>40018</v>
      </c>
      <c r="D5" s="153">
        <v>2010002</v>
      </c>
      <c r="E5" s="117">
        <v>39985</v>
      </c>
      <c r="F5" s="117">
        <v>39998</v>
      </c>
      <c r="G5" s="154">
        <v>40011</v>
      </c>
      <c r="H5" s="155">
        <f>C5+3</f>
        <v>40021</v>
      </c>
    </row>
    <row r="6" spans="1:11" ht="17.649999999999999" x14ac:dyDescent="0.5">
      <c r="A6" s="144">
        <v>40013</v>
      </c>
      <c r="B6" s="145">
        <v>40026</v>
      </c>
      <c r="C6" s="156">
        <f t="shared" si="0"/>
        <v>40032</v>
      </c>
      <c r="D6" s="157">
        <v>2010003</v>
      </c>
      <c r="E6" s="145">
        <v>39999</v>
      </c>
      <c r="F6" s="145">
        <v>40012</v>
      </c>
      <c r="G6" s="158">
        <v>40025</v>
      </c>
      <c r="H6" s="149">
        <f>C6+3</f>
        <v>40035</v>
      </c>
    </row>
    <row r="7" spans="1:11" ht="17.649999999999999" x14ac:dyDescent="0.5">
      <c r="A7" s="151">
        <v>40027</v>
      </c>
      <c r="B7" s="117">
        <v>40040</v>
      </c>
      <c r="C7" s="152">
        <f t="shared" si="0"/>
        <v>40046</v>
      </c>
      <c r="D7" s="153">
        <v>2010004</v>
      </c>
      <c r="E7" s="117">
        <v>40013</v>
      </c>
      <c r="F7" s="117">
        <v>40026</v>
      </c>
      <c r="G7" s="159">
        <v>40039</v>
      </c>
      <c r="H7" s="155">
        <f>C7+3</f>
        <v>40049</v>
      </c>
    </row>
    <row r="8" spans="1:11" ht="17.649999999999999" x14ac:dyDescent="0.5">
      <c r="A8" s="144">
        <v>40041</v>
      </c>
      <c r="B8" s="145">
        <v>40054</v>
      </c>
      <c r="C8" s="156">
        <f t="shared" si="0"/>
        <v>40060</v>
      </c>
      <c r="D8" s="157">
        <v>2010005</v>
      </c>
      <c r="E8" s="145">
        <v>40027</v>
      </c>
      <c r="F8" s="145">
        <v>40040</v>
      </c>
      <c r="G8" s="160" t="s">
        <v>50</v>
      </c>
      <c r="H8" s="149">
        <v>40064</v>
      </c>
    </row>
    <row r="9" spans="1:11" ht="17.649999999999999" x14ac:dyDescent="0.5">
      <c r="A9" s="151">
        <v>40055</v>
      </c>
      <c r="B9" s="117">
        <v>40068</v>
      </c>
      <c r="C9" s="152">
        <f t="shared" si="0"/>
        <v>40074</v>
      </c>
      <c r="D9" s="153">
        <v>2010006</v>
      </c>
      <c r="E9" s="117">
        <v>40041</v>
      </c>
      <c r="F9" s="117">
        <v>40054</v>
      </c>
      <c r="G9" s="159">
        <v>40067</v>
      </c>
      <c r="H9" s="155">
        <v>40077</v>
      </c>
    </row>
    <row r="10" spans="1:11" ht="17.649999999999999" x14ac:dyDescent="0.5">
      <c r="A10" s="144">
        <v>40069</v>
      </c>
      <c r="B10" s="145">
        <v>40082</v>
      </c>
      <c r="C10" s="156">
        <f t="shared" si="0"/>
        <v>40088</v>
      </c>
      <c r="D10" s="157">
        <v>2010007</v>
      </c>
      <c r="E10" s="145">
        <v>40055</v>
      </c>
      <c r="F10" s="145">
        <v>40068</v>
      </c>
      <c r="G10" s="158">
        <v>39716</v>
      </c>
      <c r="H10" s="149">
        <f>C10+3</f>
        <v>40091</v>
      </c>
    </row>
    <row r="11" spans="1:11" ht="17.649999999999999" x14ac:dyDescent="0.5">
      <c r="A11" s="151">
        <v>40083</v>
      </c>
      <c r="B11" s="117">
        <v>40096</v>
      </c>
      <c r="C11" s="152">
        <f t="shared" si="0"/>
        <v>40102</v>
      </c>
      <c r="D11" s="153">
        <v>2010008</v>
      </c>
      <c r="E11" s="117">
        <v>40069</v>
      </c>
      <c r="F11" s="117">
        <v>40082</v>
      </c>
      <c r="G11" s="159">
        <v>40095</v>
      </c>
      <c r="H11" s="155">
        <f>C11+3</f>
        <v>40105</v>
      </c>
    </row>
    <row r="12" spans="1:11" ht="17.649999999999999" x14ac:dyDescent="0.5">
      <c r="A12" s="144">
        <v>40097</v>
      </c>
      <c r="B12" s="145">
        <v>40110</v>
      </c>
      <c r="C12" s="156">
        <f t="shared" si="0"/>
        <v>40116</v>
      </c>
      <c r="D12" s="157">
        <v>2010009</v>
      </c>
      <c r="E12" s="145">
        <v>40083</v>
      </c>
      <c r="F12" s="145">
        <v>40096</v>
      </c>
      <c r="G12" s="158">
        <v>40109</v>
      </c>
      <c r="H12" s="149">
        <f>C12+3</f>
        <v>40119</v>
      </c>
    </row>
    <row r="13" spans="1:11" ht="17.649999999999999" x14ac:dyDescent="0.5">
      <c r="A13" s="151">
        <v>40111</v>
      </c>
      <c r="B13" s="117">
        <v>40124</v>
      </c>
      <c r="C13" s="152">
        <f t="shared" si="0"/>
        <v>40130</v>
      </c>
      <c r="D13" s="153">
        <v>2010010</v>
      </c>
      <c r="E13" s="117">
        <v>40097</v>
      </c>
      <c r="F13" s="117">
        <v>40110</v>
      </c>
      <c r="G13" s="159">
        <v>40123</v>
      </c>
      <c r="H13" s="155">
        <v>40133</v>
      </c>
    </row>
    <row r="14" spans="1:11" ht="17.649999999999999" x14ac:dyDescent="0.5">
      <c r="A14" s="144">
        <v>40125</v>
      </c>
      <c r="B14" s="145">
        <v>40138</v>
      </c>
      <c r="C14" s="156">
        <f t="shared" si="0"/>
        <v>40144</v>
      </c>
      <c r="D14" s="157">
        <v>2010011</v>
      </c>
      <c r="E14" s="145">
        <v>40111</v>
      </c>
      <c r="F14" s="145">
        <v>40124</v>
      </c>
      <c r="G14" s="160" t="s">
        <v>51</v>
      </c>
      <c r="H14" s="149">
        <v>40147</v>
      </c>
    </row>
    <row r="15" spans="1:11" ht="17.649999999999999" x14ac:dyDescent="0.5">
      <c r="A15" s="151">
        <v>40139</v>
      </c>
      <c r="B15" s="117">
        <v>40152</v>
      </c>
      <c r="C15" s="152">
        <f t="shared" si="0"/>
        <v>40158</v>
      </c>
      <c r="D15" s="153">
        <v>2010012</v>
      </c>
      <c r="E15" s="117">
        <v>40125</v>
      </c>
      <c r="F15" s="117">
        <v>40138</v>
      </c>
      <c r="G15" s="159">
        <v>40151</v>
      </c>
      <c r="H15" s="155">
        <f>C15+3</f>
        <v>40161</v>
      </c>
    </row>
    <row r="16" spans="1:11" ht="17.649999999999999" x14ac:dyDescent="0.5">
      <c r="A16" s="144">
        <v>40153</v>
      </c>
      <c r="B16" s="145">
        <v>40166</v>
      </c>
      <c r="C16" s="156">
        <f t="shared" si="0"/>
        <v>40172</v>
      </c>
      <c r="D16" s="157">
        <v>2010013</v>
      </c>
      <c r="E16" s="145">
        <v>40139</v>
      </c>
      <c r="F16" s="145">
        <v>40152</v>
      </c>
      <c r="G16" s="148" t="s">
        <v>52</v>
      </c>
      <c r="H16" s="149">
        <v>40182</v>
      </c>
    </row>
    <row r="17" spans="1:8" ht="17.649999999999999" x14ac:dyDescent="0.5">
      <c r="A17" s="151">
        <v>40167</v>
      </c>
      <c r="B17" s="117">
        <v>40180</v>
      </c>
      <c r="C17" s="152">
        <f t="shared" si="0"/>
        <v>40186</v>
      </c>
      <c r="D17" s="153">
        <v>2010014</v>
      </c>
      <c r="E17" s="117">
        <v>40153</v>
      </c>
      <c r="F17" s="117">
        <v>40166</v>
      </c>
      <c r="G17" s="161" t="s">
        <v>53</v>
      </c>
      <c r="H17" s="155">
        <f>C17+3</f>
        <v>40189</v>
      </c>
    </row>
    <row r="18" spans="1:8" ht="17.649999999999999" x14ac:dyDescent="0.5">
      <c r="A18" s="144">
        <v>40181</v>
      </c>
      <c r="B18" s="145">
        <v>40194</v>
      </c>
      <c r="C18" s="156">
        <f t="shared" si="0"/>
        <v>40200</v>
      </c>
      <c r="D18" s="157">
        <v>2010015</v>
      </c>
      <c r="E18" s="145">
        <v>40167</v>
      </c>
      <c r="F18" s="145">
        <v>40180</v>
      </c>
      <c r="G18" s="158">
        <v>40193</v>
      </c>
      <c r="H18" s="149">
        <f>C18+3</f>
        <v>40203</v>
      </c>
    </row>
    <row r="19" spans="1:8" ht="17.649999999999999" x14ac:dyDescent="0.5">
      <c r="A19" s="151">
        <v>40195</v>
      </c>
      <c r="B19" s="117">
        <v>40208</v>
      </c>
      <c r="C19" s="152">
        <f t="shared" si="0"/>
        <v>40214</v>
      </c>
      <c r="D19" s="153">
        <v>2010016</v>
      </c>
      <c r="E19" s="117">
        <v>40181</v>
      </c>
      <c r="F19" s="117">
        <v>40194</v>
      </c>
      <c r="G19" s="159">
        <v>40207</v>
      </c>
      <c r="H19" s="155">
        <f>C19+3</f>
        <v>40217</v>
      </c>
    </row>
    <row r="20" spans="1:8" ht="17.649999999999999" x14ac:dyDescent="0.5">
      <c r="A20" s="144">
        <v>40209</v>
      </c>
      <c r="B20" s="145">
        <v>40222</v>
      </c>
      <c r="C20" s="156">
        <f t="shared" si="0"/>
        <v>40228</v>
      </c>
      <c r="D20" s="157">
        <v>2010017</v>
      </c>
      <c r="E20" s="145">
        <v>40195</v>
      </c>
      <c r="F20" s="145">
        <v>40208</v>
      </c>
      <c r="G20" s="158">
        <v>40221</v>
      </c>
      <c r="H20" s="149">
        <f>C20+3</f>
        <v>40231</v>
      </c>
    </row>
    <row r="21" spans="1:8" ht="17.649999999999999" x14ac:dyDescent="0.5">
      <c r="A21" s="151">
        <v>40223</v>
      </c>
      <c r="B21" s="117">
        <v>40236</v>
      </c>
      <c r="C21" s="152">
        <v>40242</v>
      </c>
      <c r="D21" s="153">
        <v>2010018</v>
      </c>
      <c r="E21" s="117">
        <v>40209</v>
      </c>
      <c r="F21" s="117">
        <v>40222</v>
      </c>
      <c r="G21" s="159">
        <v>40235</v>
      </c>
      <c r="H21" s="155">
        <f>C21+3</f>
        <v>40245</v>
      </c>
    </row>
    <row r="22" spans="1:8" ht="17.649999999999999" x14ac:dyDescent="0.5">
      <c r="A22" s="144">
        <v>40237</v>
      </c>
      <c r="B22" s="145">
        <v>40250</v>
      </c>
      <c r="C22" s="156">
        <f t="shared" ref="C22:C29" si="1">C21+14</f>
        <v>40256</v>
      </c>
      <c r="D22" s="157">
        <v>2010019</v>
      </c>
      <c r="E22" s="145">
        <v>40223</v>
      </c>
      <c r="F22" s="145">
        <v>40236</v>
      </c>
      <c r="G22" s="158">
        <v>40249</v>
      </c>
      <c r="H22" s="149">
        <v>40259</v>
      </c>
    </row>
    <row r="23" spans="1:8" ht="17.649999999999999" x14ac:dyDescent="0.5">
      <c r="A23" s="151">
        <v>40251</v>
      </c>
      <c r="B23" s="117">
        <v>40264</v>
      </c>
      <c r="C23" s="152">
        <f t="shared" si="1"/>
        <v>40270</v>
      </c>
      <c r="D23" s="153">
        <v>2010020</v>
      </c>
      <c r="E23" s="117">
        <v>40237</v>
      </c>
      <c r="F23" s="117">
        <v>40250</v>
      </c>
      <c r="G23" s="159">
        <v>40263</v>
      </c>
      <c r="H23" s="155">
        <f t="shared" ref="H23:H30" si="2">C23+3</f>
        <v>40273</v>
      </c>
    </row>
    <row r="24" spans="1:8" ht="17.649999999999999" x14ac:dyDescent="0.5">
      <c r="A24" s="144">
        <v>40265</v>
      </c>
      <c r="B24" s="145">
        <v>40278</v>
      </c>
      <c r="C24" s="156">
        <f t="shared" si="1"/>
        <v>40284</v>
      </c>
      <c r="D24" s="157">
        <v>2010021</v>
      </c>
      <c r="E24" s="145">
        <v>40251</v>
      </c>
      <c r="F24" s="145">
        <v>40264</v>
      </c>
      <c r="G24" s="158">
        <v>40277</v>
      </c>
      <c r="H24" s="149">
        <f t="shared" si="2"/>
        <v>40287</v>
      </c>
    </row>
    <row r="25" spans="1:8" ht="17.649999999999999" x14ac:dyDescent="0.5">
      <c r="A25" s="151">
        <v>40279</v>
      </c>
      <c r="B25" s="117">
        <v>40292</v>
      </c>
      <c r="C25" s="152">
        <f t="shared" si="1"/>
        <v>40298</v>
      </c>
      <c r="D25" s="153">
        <v>2010022</v>
      </c>
      <c r="E25" s="117">
        <v>40265</v>
      </c>
      <c r="F25" s="117">
        <v>40278</v>
      </c>
      <c r="G25" s="159">
        <v>40291</v>
      </c>
      <c r="H25" s="155">
        <f t="shared" si="2"/>
        <v>40301</v>
      </c>
    </row>
    <row r="26" spans="1:8" ht="17.649999999999999" x14ac:dyDescent="0.5">
      <c r="A26" s="144">
        <v>40293</v>
      </c>
      <c r="B26" s="145">
        <v>40306</v>
      </c>
      <c r="C26" s="156">
        <f t="shared" si="1"/>
        <v>40312</v>
      </c>
      <c r="D26" s="157">
        <v>2001023</v>
      </c>
      <c r="E26" s="145">
        <v>40279</v>
      </c>
      <c r="F26" s="145">
        <v>40292</v>
      </c>
      <c r="G26" s="158">
        <v>40305</v>
      </c>
      <c r="H26" s="149">
        <f t="shared" si="2"/>
        <v>40315</v>
      </c>
    </row>
    <row r="27" spans="1:8" ht="17.649999999999999" x14ac:dyDescent="0.5">
      <c r="A27" s="151">
        <v>40307</v>
      </c>
      <c r="B27" s="117">
        <v>40320</v>
      </c>
      <c r="C27" s="152">
        <f t="shared" si="1"/>
        <v>40326</v>
      </c>
      <c r="D27" s="153">
        <v>2010024</v>
      </c>
      <c r="E27" s="117">
        <v>40293</v>
      </c>
      <c r="F27" s="117">
        <v>40306</v>
      </c>
      <c r="G27" s="159">
        <v>40319</v>
      </c>
      <c r="H27" s="155">
        <f t="shared" si="2"/>
        <v>40329</v>
      </c>
    </row>
    <row r="28" spans="1:8" ht="17.649999999999999" x14ac:dyDescent="0.5">
      <c r="A28" s="144">
        <v>40321</v>
      </c>
      <c r="B28" s="145">
        <v>40334</v>
      </c>
      <c r="C28" s="156">
        <f t="shared" si="1"/>
        <v>40340</v>
      </c>
      <c r="D28" s="157">
        <v>2010025</v>
      </c>
      <c r="E28" s="145">
        <v>40307</v>
      </c>
      <c r="F28" s="145">
        <v>40320</v>
      </c>
      <c r="G28" s="162" t="s">
        <v>54</v>
      </c>
      <c r="H28" s="149">
        <f t="shared" si="2"/>
        <v>40343</v>
      </c>
    </row>
    <row r="29" spans="1:8" ht="17.649999999999999" x14ac:dyDescent="0.5">
      <c r="A29" s="151">
        <v>40335</v>
      </c>
      <c r="B29" s="117">
        <v>40348</v>
      </c>
      <c r="C29" s="152">
        <f t="shared" si="1"/>
        <v>40354</v>
      </c>
      <c r="D29" s="153">
        <v>2010026</v>
      </c>
      <c r="E29" s="117">
        <v>40321</v>
      </c>
      <c r="F29" s="117">
        <v>40334</v>
      </c>
      <c r="G29" s="163" t="s">
        <v>55</v>
      </c>
      <c r="H29" s="155">
        <f t="shared" si="2"/>
        <v>40357</v>
      </c>
    </row>
    <row r="30" spans="1:8" ht="17.649999999999999" x14ac:dyDescent="0.5">
      <c r="A30" s="164">
        <v>40349</v>
      </c>
      <c r="B30" s="165">
        <v>40362</v>
      </c>
      <c r="C30" s="166">
        <v>40368</v>
      </c>
      <c r="D30" s="167">
        <v>2011001</v>
      </c>
      <c r="E30" s="165">
        <v>40335</v>
      </c>
      <c r="F30" s="165">
        <v>40348</v>
      </c>
      <c r="G30" s="168" t="s">
        <v>56</v>
      </c>
      <c r="H30" s="149">
        <f t="shared" si="2"/>
        <v>40371</v>
      </c>
    </row>
    <row r="32" spans="1:8" x14ac:dyDescent="0.35">
      <c r="A32" s="135" t="s">
        <v>33</v>
      </c>
      <c r="B32" s="308" t="s">
        <v>44</v>
      </c>
      <c r="C32" s="308"/>
      <c r="D32" s="308"/>
    </row>
    <row r="33" spans="1:4" x14ac:dyDescent="0.35">
      <c r="A33" s="135" t="s">
        <v>45</v>
      </c>
      <c r="B33" s="308" t="s">
        <v>57</v>
      </c>
      <c r="C33" s="308"/>
      <c r="D33" s="308"/>
    </row>
  </sheetData>
  <mergeCells count="8">
    <mergeCell ref="B32:D32"/>
    <mergeCell ref="B33:D33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3"/>
  <sheetViews>
    <sheetView zoomScaleNormal="100" workbookViewId="0"/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2.73046875" customWidth="1"/>
    <col min="4" max="4" width="12.265625" customWidth="1"/>
    <col min="5" max="6" width="12.06640625" style="109" customWidth="1"/>
    <col min="7" max="7" width="14.53125" customWidth="1"/>
    <col min="8" max="8" width="13" customWidth="1"/>
  </cols>
  <sheetData>
    <row r="1" spans="1:11" ht="17.649999999999999" x14ac:dyDescent="0.5">
      <c r="A1" s="309" t="s">
        <v>0</v>
      </c>
      <c r="B1" s="309"/>
      <c r="C1" s="311" t="s">
        <v>47</v>
      </c>
      <c r="D1" s="311" t="s">
        <v>2</v>
      </c>
      <c r="E1" s="303" t="s">
        <v>3</v>
      </c>
      <c r="F1" s="303"/>
      <c r="G1" s="136" t="s">
        <v>10</v>
      </c>
      <c r="H1" s="137" t="s">
        <v>11</v>
      </c>
    </row>
    <row r="2" spans="1:11" ht="17.649999999999999" x14ac:dyDescent="0.5">
      <c r="A2" s="310" t="s">
        <v>4</v>
      </c>
      <c r="B2" s="310"/>
      <c r="C2" s="307" t="s">
        <v>58</v>
      </c>
      <c r="D2" s="307"/>
      <c r="E2" s="305" t="s">
        <v>4</v>
      </c>
      <c r="F2" s="305"/>
      <c r="G2" s="138" t="s">
        <v>29</v>
      </c>
      <c r="H2" s="139" t="s">
        <v>14</v>
      </c>
    </row>
    <row r="3" spans="1:11" ht="17.649999999999999" x14ac:dyDescent="0.5">
      <c r="A3" s="140" t="s">
        <v>6</v>
      </c>
      <c r="B3" s="141" t="s">
        <v>7</v>
      </c>
      <c r="C3" s="14" t="s">
        <v>15</v>
      </c>
      <c r="D3" s="15" t="s">
        <v>39</v>
      </c>
      <c r="E3" s="142" t="s">
        <v>6</v>
      </c>
      <c r="F3" s="143" t="s">
        <v>7</v>
      </c>
      <c r="G3" s="138" t="s">
        <v>16</v>
      </c>
      <c r="H3" s="139" t="s">
        <v>17</v>
      </c>
    </row>
    <row r="4" spans="1:11" ht="17.649999999999999" x14ac:dyDescent="0.5">
      <c r="A4" s="164">
        <v>40349</v>
      </c>
      <c r="B4" s="165">
        <v>40362</v>
      </c>
      <c r="C4" s="166">
        <v>40368</v>
      </c>
      <c r="D4" s="167">
        <v>2011001</v>
      </c>
      <c r="E4" s="165">
        <v>40335</v>
      </c>
      <c r="F4" s="165">
        <v>40348</v>
      </c>
      <c r="G4" s="168" t="s">
        <v>56</v>
      </c>
      <c r="H4" s="149">
        <f>C4+3</f>
        <v>40371</v>
      </c>
      <c r="K4" s="150"/>
    </row>
    <row r="5" spans="1:11" ht="17.649999999999999" x14ac:dyDescent="0.5">
      <c r="A5" s="151">
        <v>40363</v>
      </c>
      <c r="B5" s="117">
        <v>40376</v>
      </c>
      <c r="C5" s="152">
        <v>40382</v>
      </c>
      <c r="D5" s="153">
        <v>2011002</v>
      </c>
      <c r="E5" s="117">
        <v>40349</v>
      </c>
      <c r="F5" s="117">
        <v>40362</v>
      </c>
      <c r="G5" s="154">
        <v>40375</v>
      </c>
      <c r="H5" s="155">
        <v>40378</v>
      </c>
    </row>
    <row r="6" spans="1:11" ht="17.649999999999999" x14ac:dyDescent="0.5">
      <c r="A6" s="144">
        <v>40377</v>
      </c>
      <c r="B6" s="145">
        <v>40390</v>
      </c>
      <c r="C6" s="156">
        <v>40396</v>
      </c>
      <c r="D6" s="153">
        <v>2011003</v>
      </c>
      <c r="E6" s="151">
        <v>40363</v>
      </c>
      <c r="F6" s="117">
        <v>40376</v>
      </c>
      <c r="G6" s="158">
        <v>40389</v>
      </c>
      <c r="H6" s="149">
        <v>40392</v>
      </c>
    </row>
    <row r="7" spans="1:11" ht="17.649999999999999" x14ac:dyDescent="0.5">
      <c r="A7" s="151">
        <v>40391</v>
      </c>
      <c r="B7" s="117">
        <v>40404</v>
      </c>
      <c r="C7" s="152">
        <v>40410</v>
      </c>
      <c r="D7" s="153">
        <v>2011004</v>
      </c>
      <c r="E7" s="117">
        <v>40377</v>
      </c>
      <c r="F7" s="117">
        <v>40390</v>
      </c>
      <c r="G7" s="159">
        <v>40403</v>
      </c>
      <c r="H7" s="155">
        <v>40413</v>
      </c>
    </row>
    <row r="8" spans="1:11" ht="17.649999999999999" x14ac:dyDescent="0.5">
      <c r="A8" s="144">
        <v>40405</v>
      </c>
      <c r="B8" s="145">
        <v>40418</v>
      </c>
      <c r="C8" s="156">
        <v>40424</v>
      </c>
      <c r="D8" s="153">
        <v>2011005</v>
      </c>
      <c r="E8" s="145">
        <v>40391</v>
      </c>
      <c r="F8" s="145">
        <v>40404</v>
      </c>
      <c r="G8" s="162" t="s">
        <v>59</v>
      </c>
      <c r="H8" s="149">
        <v>40428</v>
      </c>
    </row>
    <row r="9" spans="1:11" ht="17.649999999999999" x14ac:dyDescent="0.5">
      <c r="A9" s="151">
        <v>40419</v>
      </c>
      <c r="B9" s="117">
        <v>40432</v>
      </c>
      <c r="C9" s="152">
        <v>40438</v>
      </c>
      <c r="D9" s="153">
        <v>2011006</v>
      </c>
      <c r="E9" s="117">
        <v>40405</v>
      </c>
      <c r="F9" s="117">
        <v>40418</v>
      </c>
      <c r="G9" s="159">
        <v>40431</v>
      </c>
      <c r="H9" s="155">
        <v>40441</v>
      </c>
    </row>
    <row r="10" spans="1:11" ht="17.649999999999999" x14ac:dyDescent="0.5">
      <c r="A10" s="144">
        <v>40433</v>
      </c>
      <c r="B10" s="145">
        <v>40446</v>
      </c>
      <c r="C10" s="156">
        <v>40452</v>
      </c>
      <c r="D10" s="153">
        <v>2011007</v>
      </c>
      <c r="E10" s="145">
        <v>40419</v>
      </c>
      <c r="F10" s="145">
        <v>40432</v>
      </c>
      <c r="G10" s="158">
        <v>40445</v>
      </c>
      <c r="H10" s="149">
        <v>40455</v>
      </c>
    </row>
    <row r="11" spans="1:11" ht="17.649999999999999" x14ac:dyDescent="0.5">
      <c r="A11" s="151">
        <v>40447</v>
      </c>
      <c r="B11" s="117">
        <v>40460</v>
      </c>
      <c r="C11" s="152">
        <v>40466</v>
      </c>
      <c r="D11" s="153">
        <v>2011008</v>
      </c>
      <c r="E11" s="117">
        <v>40433</v>
      </c>
      <c r="F11" s="117">
        <v>40446</v>
      </c>
      <c r="G11" s="159">
        <v>40459</v>
      </c>
      <c r="H11" s="155">
        <v>40469</v>
      </c>
    </row>
    <row r="12" spans="1:11" ht="17.649999999999999" x14ac:dyDescent="0.5">
      <c r="A12" s="144">
        <v>40461</v>
      </c>
      <c r="B12" s="145">
        <v>40474</v>
      </c>
      <c r="C12" s="156">
        <v>40480</v>
      </c>
      <c r="D12" s="153">
        <v>2011009</v>
      </c>
      <c r="E12" s="151">
        <v>40447</v>
      </c>
      <c r="F12" s="117">
        <v>40460</v>
      </c>
      <c r="G12" s="158">
        <v>40473</v>
      </c>
      <c r="H12" s="149">
        <v>40476</v>
      </c>
    </row>
    <row r="13" spans="1:11" ht="17.649999999999999" x14ac:dyDescent="0.5">
      <c r="A13" s="151">
        <v>40475</v>
      </c>
      <c r="B13" s="117">
        <v>40488</v>
      </c>
      <c r="C13" s="152">
        <v>40494</v>
      </c>
      <c r="D13" s="153">
        <v>2011010</v>
      </c>
      <c r="E13" s="144">
        <v>40461</v>
      </c>
      <c r="F13" s="145">
        <v>40474</v>
      </c>
      <c r="G13" s="159">
        <v>40487</v>
      </c>
      <c r="H13" s="155">
        <v>40497</v>
      </c>
    </row>
    <row r="14" spans="1:11" ht="17.649999999999999" x14ac:dyDescent="0.5">
      <c r="A14" s="144">
        <v>40489</v>
      </c>
      <c r="B14" s="145">
        <v>40502</v>
      </c>
      <c r="C14" s="156">
        <v>40508</v>
      </c>
      <c r="D14" s="153">
        <v>2011011</v>
      </c>
      <c r="E14" s="151">
        <v>40475</v>
      </c>
      <c r="F14" s="117">
        <v>40488</v>
      </c>
      <c r="G14" s="162" t="s">
        <v>60</v>
      </c>
      <c r="H14" s="149">
        <v>40511</v>
      </c>
    </row>
    <row r="15" spans="1:11" ht="17.649999999999999" x14ac:dyDescent="0.5">
      <c r="A15" s="151">
        <v>40503</v>
      </c>
      <c r="B15" s="117">
        <v>40516</v>
      </c>
      <c r="C15" s="152">
        <v>40522</v>
      </c>
      <c r="D15" s="153">
        <v>2011012</v>
      </c>
      <c r="E15" s="144">
        <v>40489</v>
      </c>
      <c r="F15" s="145">
        <v>40502</v>
      </c>
      <c r="G15" s="159">
        <v>40515</v>
      </c>
      <c r="H15" s="155">
        <v>40525</v>
      </c>
    </row>
    <row r="16" spans="1:11" ht="17.649999999999999" x14ac:dyDescent="0.5">
      <c r="A16" s="144">
        <v>40517</v>
      </c>
      <c r="B16" s="145">
        <v>40530</v>
      </c>
      <c r="C16" s="156">
        <v>40536</v>
      </c>
      <c r="D16" s="153">
        <v>2011013</v>
      </c>
      <c r="E16" s="151">
        <v>40503</v>
      </c>
      <c r="F16" s="117">
        <v>40516</v>
      </c>
      <c r="G16" s="169" t="s">
        <v>61</v>
      </c>
      <c r="H16" s="149">
        <v>40181</v>
      </c>
    </row>
    <row r="17" spans="1:8" ht="17.649999999999999" x14ac:dyDescent="0.5">
      <c r="A17" s="151">
        <v>40531</v>
      </c>
      <c r="B17" s="117">
        <v>40544</v>
      </c>
      <c r="C17" s="152">
        <v>40550</v>
      </c>
      <c r="D17" s="153">
        <v>2011014</v>
      </c>
      <c r="E17" s="144">
        <v>40517</v>
      </c>
      <c r="F17" s="145">
        <v>40530</v>
      </c>
      <c r="G17" s="161">
        <v>40548</v>
      </c>
      <c r="H17" s="155">
        <v>40554</v>
      </c>
    </row>
    <row r="18" spans="1:8" ht="17.649999999999999" x14ac:dyDescent="0.5">
      <c r="A18" s="144">
        <v>40545</v>
      </c>
      <c r="B18" s="145">
        <v>40558</v>
      </c>
      <c r="C18" s="156">
        <v>40564</v>
      </c>
      <c r="D18" s="153">
        <v>2011015</v>
      </c>
      <c r="E18" s="151">
        <v>40531</v>
      </c>
      <c r="F18" s="117">
        <v>40544</v>
      </c>
      <c r="G18" s="158">
        <v>40557</v>
      </c>
      <c r="H18" s="149">
        <v>40567</v>
      </c>
    </row>
    <row r="19" spans="1:8" ht="17.649999999999999" x14ac:dyDescent="0.5">
      <c r="A19" s="151">
        <v>40559</v>
      </c>
      <c r="B19" s="117">
        <v>40572</v>
      </c>
      <c r="C19" s="152">
        <v>40578</v>
      </c>
      <c r="D19" s="153">
        <v>2011016</v>
      </c>
      <c r="E19" s="144">
        <v>40545</v>
      </c>
      <c r="F19" s="145">
        <v>40558</v>
      </c>
      <c r="G19" s="159">
        <v>40571</v>
      </c>
      <c r="H19" s="155">
        <v>40582</v>
      </c>
    </row>
    <row r="20" spans="1:8" ht="17.649999999999999" x14ac:dyDescent="0.5">
      <c r="A20" s="144">
        <v>40573</v>
      </c>
      <c r="B20" s="145">
        <v>40586</v>
      </c>
      <c r="C20" s="156">
        <v>40592</v>
      </c>
      <c r="D20" s="153">
        <v>2011017</v>
      </c>
      <c r="E20" s="151">
        <v>40559</v>
      </c>
      <c r="F20" s="117">
        <v>40572</v>
      </c>
      <c r="G20" s="158">
        <v>40585</v>
      </c>
      <c r="H20" s="149">
        <v>40588</v>
      </c>
    </row>
    <row r="21" spans="1:8" ht="17.649999999999999" x14ac:dyDescent="0.5">
      <c r="A21" s="151">
        <v>40587</v>
      </c>
      <c r="B21" s="117">
        <v>40600</v>
      </c>
      <c r="C21" s="152">
        <v>40606</v>
      </c>
      <c r="D21" s="153">
        <v>2011018</v>
      </c>
      <c r="E21" s="144">
        <v>40573</v>
      </c>
      <c r="F21" s="145">
        <v>40586</v>
      </c>
      <c r="G21" s="159">
        <v>40599</v>
      </c>
      <c r="H21" s="155">
        <v>40609</v>
      </c>
    </row>
    <row r="22" spans="1:8" ht="17.649999999999999" x14ac:dyDescent="0.5">
      <c r="A22" s="144">
        <v>40601</v>
      </c>
      <c r="B22" s="145">
        <v>40614</v>
      </c>
      <c r="C22" s="156">
        <v>40620</v>
      </c>
      <c r="D22" s="153">
        <v>2011019</v>
      </c>
      <c r="E22" s="151">
        <v>40587</v>
      </c>
      <c r="F22" s="117">
        <v>40600</v>
      </c>
      <c r="G22" s="158">
        <v>40613</v>
      </c>
      <c r="H22" s="149">
        <v>40623</v>
      </c>
    </row>
    <row r="23" spans="1:8" ht="17.649999999999999" x14ac:dyDescent="0.5">
      <c r="A23" s="151">
        <v>40615</v>
      </c>
      <c r="B23" s="117">
        <v>40628</v>
      </c>
      <c r="C23" s="152">
        <v>40634</v>
      </c>
      <c r="D23" s="153">
        <v>2011020</v>
      </c>
      <c r="E23" s="144">
        <v>40601</v>
      </c>
      <c r="F23" s="145">
        <v>40614</v>
      </c>
      <c r="G23" s="159">
        <v>40627</v>
      </c>
      <c r="H23" s="155">
        <v>40637</v>
      </c>
    </row>
    <row r="24" spans="1:8" ht="17.649999999999999" x14ac:dyDescent="0.5">
      <c r="A24" s="144">
        <v>40629</v>
      </c>
      <c r="B24" s="145">
        <v>40642</v>
      </c>
      <c r="C24" s="156">
        <v>40648</v>
      </c>
      <c r="D24" s="153">
        <v>2011021</v>
      </c>
      <c r="E24" s="151">
        <v>40615</v>
      </c>
      <c r="F24" s="117">
        <v>40628</v>
      </c>
      <c r="G24" s="158">
        <v>40641</v>
      </c>
      <c r="H24" s="149">
        <v>40651</v>
      </c>
    </row>
    <row r="25" spans="1:8" ht="17.649999999999999" x14ac:dyDescent="0.5">
      <c r="A25" s="151">
        <v>40643</v>
      </c>
      <c r="B25" s="117">
        <v>40656</v>
      </c>
      <c r="C25" s="152">
        <v>40662</v>
      </c>
      <c r="D25" s="153">
        <v>2011022</v>
      </c>
      <c r="E25" s="144">
        <v>40629</v>
      </c>
      <c r="F25" s="145">
        <v>40642</v>
      </c>
      <c r="G25" s="159">
        <v>40655</v>
      </c>
      <c r="H25" s="155">
        <v>40665</v>
      </c>
    </row>
    <row r="26" spans="1:8" ht="17.649999999999999" x14ac:dyDescent="0.5">
      <c r="A26" s="144">
        <v>40657</v>
      </c>
      <c r="B26" s="145">
        <v>40670</v>
      </c>
      <c r="C26" s="156">
        <v>40676</v>
      </c>
      <c r="D26" s="153">
        <v>2011023</v>
      </c>
      <c r="E26" s="151">
        <v>40643</v>
      </c>
      <c r="F26" s="117">
        <v>40656</v>
      </c>
      <c r="G26" s="158">
        <v>40669</v>
      </c>
      <c r="H26" s="149">
        <v>40679</v>
      </c>
    </row>
    <row r="27" spans="1:8" ht="17.649999999999999" x14ac:dyDescent="0.5">
      <c r="A27" s="151">
        <v>40671</v>
      </c>
      <c r="B27" s="117">
        <v>40684</v>
      </c>
      <c r="C27" s="152">
        <v>40690</v>
      </c>
      <c r="D27" s="153">
        <v>2011024</v>
      </c>
      <c r="E27" s="144">
        <v>40657</v>
      </c>
      <c r="F27" s="145">
        <v>40670</v>
      </c>
      <c r="G27" s="159">
        <v>40683</v>
      </c>
      <c r="H27" s="155">
        <v>40693</v>
      </c>
    </row>
    <row r="28" spans="1:8" ht="17.649999999999999" x14ac:dyDescent="0.5">
      <c r="A28" s="144">
        <v>40685</v>
      </c>
      <c r="B28" s="145">
        <v>40698</v>
      </c>
      <c r="C28" s="156">
        <v>40704</v>
      </c>
      <c r="D28" s="153">
        <v>2011025</v>
      </c>
      <c r="E28" s="151">
        <v>40671</v>
      </c>
      <c r="F28" s="117">
        <v>40684</v>
      </c>
      <c r="G28" s="162" t="s">
        <v>62</v>
      </c>
      <c r="H28" s="149">
        <v>40707</v>
      </c>
    </row>
    <row r="29" spans="1:8" ht="17.649999999999999" x14ac:dyDescent="0.5">
      <c r="A29" s="151">
        <v>40699</v>
      </c>
      <c r="B29" s="117">
        <v>40712</v>
      </c>
      <c r="C29" s="152">
        <v>40718</v>
      </c>
      <c r="D29" s="153">
        <v>2011026</v>
      </c>
      <c r="E29" s="144">
        <v>40685</v>
      </c>
      <c r="F29" s="145">
        <v>40698</v>
      </c>
      <c r="G29" s="170" t="s">
        <v>63</v>
      </c>
      <c r="H29" s="155">
        <v>40721</v>
      </c>
    </row>
    <row r="30" spans="1:8" ht="17.649999999999999" x14ac:dyDescent="0.5">
      <c r="A30" s="164">
        <v>40713</v>
      </c>
      <c r="B30" s="165">
        <v>40726</v>
      </c>
      <c r="C30" s="166">
        <v>40732</v>
      </c>
      <c r="D30" s="167">
        <v>2012001</v>
      </c>
      <c r="E30" s="151">
        <v>40699</v>
      </c>
      <c r="F30" s="117">
        <v>40712</v>
      </c>
      <c r="G30" s="170" t="s">
        <v>64</v>
      </c>
      <c r="H30" s="149">
        <v>40735</v>
      </c>
    </row>
    <row r="32" spans="1:8" x14ac:dyDescent="0.35">
      <c r="A32" s="135" t="s">
        <v>33</v>
      </c>
      <c r="B32" s="308" t="s">
        <v>44</v>
      </c>
      <c r="C32" s="308"/>
      <c r="D32" s="308"/>
    </row>
    <row r="33" spans="1:4" x14ac:dyDescent="0.35">
      <c r="A33" s="135" t="s">
        <v>45</v>
      </c>
      <c r="B33" s="308" t="s">
        <v>65</v>
      </c>
      <c r="C33" s="308"/>
      <c r="D33" s="308"/>
    </row>
  </sheetData>
  <mergeCells count="8">
    <mergeCell ref="B32:D32"/>
    <mergeCell ref="B33:D33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3"/>
  <sheetViews>
    <sheetView zoomScaleNormal="100" workbookViewId="0"/>
  </sheetViews>
  <sheetFormatPr defaultColWidth="8.796875" defaultRowHeight="12.75" x14ac:dyDescent="0.35"/>
  <cols>
    <col min="1" max="1" width="12.06640625" style="108" customWidth="1"/>
    <col min="2" max="2" width="12.33203125" style="108" customWidth="1"/>
    <col min="3" max="3" width="12.73046875" customWidth="1"/>
    <col min="4" max="4" width="12.265625" customWidth="1"/>
    <col min="5" max="6" width="12.06640625" style="109" customWidth="1"/>
    <col min="7" max="7" width="14.53125" customWidth="1"/>
    <col min="8" max="8" width="13" style="109" customWidth="1"/>
  </cols>
  <sheetData>
    <row r="1" spans="1:11" ht="17.649999999999999" x14ac:dyDescent="0.5">
      <c r="A1" s="309" t="s">
        <v>0</v>
      </c>
      <c r="B1" s="309"/>
      <c r="C1" s="311" t="s">
        <v>47</v>
      </c>
      <c r="D1" s="311" t="s">
        <v>2</v>
      </c>
      <c r="E1" s="303" t="s">
        <v>3</v>
      </c>
      <c r="F1" s="303"/>
      <c r="G1" s="136" t="s">
        <v>10</v>
      </c>
      <c r="H1" s="137" t="s">
        <v>11</v>
      </c>
    </row>
    <row r="2" spans="1:11" ht="17.649999999999999" x14ac:dyDescent="0.5">
      <c r="A2" s="310" t="s">
        <v>4</v>
      </c>
      <c r="B2" s="310"/>
      <c r="C2" s="307" t="s">
        <v>66</v>
      </c>
      <c r="D2" s="307"/>
      <c r="E2" s="305" t="s">
        <v>4</v>
      </c>
      <c r="F2" s="305"/>
      <c r="G2" s="138" t="s">
        <v>29</v>
      </c>
      <c r="H2" s="139" t="s">
        <v>14</v>
      </c>
    </row>
    <row r="3" spans="1:11" ht="17.649999999999999" x14ac:dyDescent="0.5">
      <c r="A3" s="140" t="s">
        <v>6</v>
      </c>
      <c r="B3" s="141" t="s">
        <v>7</v>
      </c>
      <c r="C3" s="14" t="s">
        <v>15</v>
      </c>
      <c r="D3" s="15" t="s">
        <v>39</v>
      </c>
      <c r="E3" s="142" t="s">
        <v>6</v>
      </c>
      <c r="F3" s="143" t="s">
        <v>7</v>
      </c>
      <c r="G3" s="138" t="s">
        <v>16</v>
      </c>
      <c r="H3" s="139" t="s">
        <v>17</v>
      </c>
    </row>
    <row r="4" spans="1:11" ht="17.649999999999999" x14ac:dyDescent="0.5">
      <c r="A4" s="164">
        <v>40713</v>
      </c>
      <c r="B4" s="165">
        <v>40726</v>
      </c>
      <c r="C4" s="166">
        <v>40732</v>
      </c>
      <c r="D4" s="167">
        <v>2012001</v>
      </c>
      <c r="E4" s="165">
        <v>40699</v>
      </c>
      <c r="F4" s="165">
        <v>40712</v>
      </c>
      <c r="G4" s="168" t="s">
        <v>67</v>
      </c>
      <c r="H4" s="149">
        <v>40735</v>
      </c>
      <c r="K4" s="150"/>
    </row>
    <row r="5" spans="1:11" ht="17.649999999999999" x14ac:dyDescent="0.5">
      <c r="A5" s="151">
        <v>40727</v>
      </c>
      <c r="B5" s="117">
        <v>40740</v>
      </c>
      <c r="C5" s="152">
        <v>40746</v>
      </c>
      <c r="D5" s="153">
        <v>2012002</v>
      </c>
      <c r="E5" s="164">
        <v>40713</v>
      </c>
      <c r="F5" s="165">
        <v>40726</v>
      </c>
      <c r="G5" s="154">
        <v>40739</v>
      </c>
      <c r="H5" s="155">
        <v>40749</v>
      </c>
    </row>
    <row r="6" spans="1:11" ht="17.649999999999999" x14ac:dyDescent="0.5">
      <c r="A6" s="144">
        <v>40741</v>
      </c>
      <c r="B6" s="145">
        <v>40754</v>
      </c>
      <c r="C6" s="156">
        <v>40763</v>
      </c>
      <c r="D6" s="153">
        <v>2012003</v>
      </c>
      <c r="E6" s="151">
        <v>40727</v>
      </c>
      <c r="F6" s="117">
        <v>40740</v>
      </c>
      <c r="G6" s="158">
        <v>40753</v>
      </c>
      <c r="H6" s="149">
        <v>40763</v>
      </c>
    </row>
    <row r="7" spans="1:11" ht="17.649999999999999" x14ac:dyDescent="0.5">
      <c r="A7" s="151">
        <v>40755</v>
      </c>
      <c r="B7" s="117">
        <v>40768</v>
      </c>
      <c r="C7" s="152">
        <v>40774</v>
      </c>
      <c r="D7" s="153">
        <v>2012004</v>
      </c>
      <c r="E7" s="144">
        <v>40741</v>
      </c>
      <c r="F7" s="145">
        <v>40754</v>
      </c>
      <c r="G7" s="159">
        <v>40767</v>
      </c>
      <c r="H7" s="155">
        <v>40777</v>
      </c>
    </row>
    <row r="8" spans="1:11" ht="17.649999999999999" x14ac:dyDescent="0.5">
      <c r="A8" s="144">
        <v>40769</v>
      </c>
      <c r="B8" s="145">
        <v>40782</v>
      </c>
      <c r="C8" s="156">
        <v>40788</v>
      </c>
      <c r="D8" s="153">
        <v>2012005</v>
      </c>
      <c r="E8" s="151">
        <v>40755</v>
      </c>
      <c r="F8" s="117">
        <v>40768</v>
      </c>
      <c r="G8" s="162">
        <v>40781</v>
      </c>
      <c r="H8" s="149">
        <v>40792</v>
      </c>
    </row>
    <row r="9" spans="1:11" ht="17.649999999999999" x14ac:dyDescent="0.5">
      <c r="A9" s="144">
        <v>40783</v>
      </c>
      <c r="B9" s="145">
        <v>40796</v>
      </c>
      <c r="C9" s="152">
        <v>40802</v>
      </c>
      <c r="D9" s="153">
        <v>2012006</v>
      </c>
      <c r="E9" s="144">
        <v>40769</v>
      </c>
      <c r="F9" s="145">
        <v>40782</v>
      </c>
      <c r="G9" s="159">
        <v>40795</v>
      </c>
      <c r="H9" s="155">
        <v>40805</v>
      </c>
    </row>
    <row r="10" spans="1:11" ht="17.649999999999999" x14ac:dyDescent="0.5">
      <c r="A10" s="151">
        <v>40797</v>
      </c>
      <c r="B10" s="117">
        <v>40810</v>
      </c>
      <c r="C10" s="156">
        <v>40816</v>
      </c>
      <c r="D10" s="153">
        <v>2012007</v>
      </c>
      <c r="E10" s="144">
        <v>40783</v>
      </c>
      <c r="F10" s="145">
        <v>40796</v>
      </c>
      <c r="G10" s="158">
        <v>40809</v>
      </c>
      <c r="H10" s="149">
        <v>40819</v>
      </c>
    </row>
    <row r="11" spans="1:11" ht="17.649999999999999" x14ac:dyDescent="0.5">
      <c r="A11" s="144">
        <v>40811</v>
      </c>
      <c r="B11" s="145">
        <v>40824</v>
      </c>
      <c r="C11" s="152">
        <v>40830</v>
      </c>
      <c r="D11" s="153">
        <v>2012008</v>
      </c>
      <c r="E11" s="151">
        <v>40797</v>
      </c>
      <c r="F11" s="117">
        <v>40810</v>
      </c>
      <c r="G11" s="159">
        <v>40823</v>
      </c>
      <c r="H11" s="155">
        <v>40833</v>
      </c>
    </row>
    <row r="12" spans="1:11" ht="17.649999999999999" x14ac:dyDescent="0.5">
      <c r="A12" s="151">
        <v>40825</v>
      </c>
      <c r="B12" s="117">
        <v>40838</v>
      </c>
      <c r="C12" s="156">
        <v>40844</v>
      </c>
      <c r="D12" s="153">
        <v>2012009</v>
      </c>
      <c r="E12" s="144">
        <v>40811</v>
      </c>
      <c r="F12" s="145">
        <v>40824</v>
      </c>
      <c r="G12" s="158">
        <v>40837</v>
      </c>
      <c r="H12" s="149">
        <v>40847</v>
      </c>
    </row>
    <row r="13" spans="1:11" ht="17.649999999999999" x14ac:dyDescent="0.5">
      <c r="A13" s="144">
        <v>40839</v>
      </c>
      <c r="B13" s="145">
        <v>40852</v>
      </c>
      <c r="C13" s="152">
        <v>40858</v>
      </c>
      <c r="D13" s="153">
        <v>2012010</v>
      </c>
      <c r="E13" s="151">
        <v>40825</v>
      </c>
      <c r="F13" s="117">
        <v>40838</v>
      </c>
      <c r="G13" s="159">
        <v>40851</v>
      </c>
      <c r="H13" s="155">
        <v>40861</v>
      </c>
    </row>
    <row r="14" spans="1:11" ht="17.649999999999999" x14ac:dyDescent="0.5">
      <c r="A14" s="151">
        <v>40853</v>
      </c>
      <c r="B14" s="117">
        <v>40866</v>
      </c>
      <c r="C14" s="156">
        <v>40872</v>
      </c>
      <c r="D14" s="153">
        <v>2012011</v>
      </c>
      <c r="E14" s="144">
        <v>40839</v>
      </c>
      <c r="F14" s="145">
        <v>40852</v>
      </c>
      <c r="G14" s="171" t="s">
        <v>68</v>
      </c>
      <c r="H14" s="149">
        <v>40875</v>
      </c>
    </row>
    <row r="15" spans="1:11" ht="17.649999999999999" x14ac:dyDescent="0.5">
      <c r="A15" s="144">
        <v>40867</v>
      </c>
      <c r="B15" s="145">
        <v>40880</v>
      </c>
      <c r="C15" s="152">
        <v>40886</v>
      </c>
      <c r="D15" s="153">
        <v>2012012</v>
      </c>
      <c r="E15" s="151">
        <v>40853</v>
      </c>
      <c r="F15" s="117">
        <v>40866</v>
      </c>
      <c r="G15" s="159">
        <v>40879</v>
      </c>
      <c r="H15" s="155">
        <v>40889</v>
      </c>
    </row>
    <row r="16" spans="1:11" ht="17.649999999999999" x14ac:dyDescent="0.5">
      <c r="A16" s="151">
        <v>40881</v>
      </c>
      <c r="B16" s="117">
        <v>40894</v>
      </c>
      <c r="C16" s="156">
        <v>40900</v>
      </c>
      <c r="D16" s="153">
        <v>2012013</v>
      </c>
      <c r="E16" s="144">
        <v>40867</v>
      </c>
      <c r="F16" s="145">
        <v>40880</v>
      </c>
      <c r="G16" s="169">
        <v>40893</v>
      </c>
      <c r="H16" s="149">
        <v>40911</v>
      </c>
    </row>
    <row r="17" spans="1:8" ht="17.649999999999999" x14ac:dyDescent="0.5">
      <c r="A17" s="144">
        <v>40895</v>
      </c>
      <c r="B17" s="145">
        <v>40908</v>
      </c>
      <c r="C17" s="152">
        <v>40914</v>
      </c>
      <c r="D17" s="153">
        <v>2012014</v>
      </c>
      <c r="E17" s="151">
        <v>40881</v>
      </c>
      <c r="F17" s="117">
        <v>40894</v>
      </c>
      <c r="G17" s="161" t="s">
        <v>69</v>
      </c>
      <c r="H17" s="155">
        <v>40917</v>
      </c>
    </row>
    <row r="18" spans="1:8" ht="17.649999999999999" x14ac:dyDescent="0.5">
      <c r="A18" s="151">
        <v>40909</v>
      </c>
      <c r="B18" s="117">
        <v>40922</v>
      </c>
      <c r="C18" s="156">
        <v>40928</v>
      </c>
      <c r="D18" s="153">
        <v>2012015</v>
      </c>
      <c r="E18" s="144">
        <v>40895</v>
      </c>
      <c r="F18" s="145">
        <v>40908</v>
      </c>
      <c r="G18" s="158">
        <v>40921</v>
      </c>
      <c r="H18" s="149">
        <v>40931</v>
      </c>
    </row>
    <row r="19" spans="1:8" ht="17.649999999999999" x14ac:dyDescent="0.5">
      <c r="A19" s="114">
        <v>40923</v>
      </c>
      <c r="B19" s="172">
        <v>40936</v>
      </c>
      <c r="C19" s="152">
        <v>40942</v>
      </c>
      <c r="D19" s="153">
        <v>2012016</v>
      </c>
      <c r="E19" s="151">
        <v>40909</v>
      </c>
      <c r="F19" s="117">
        <v>40922</v>
      </c>
      <c r="G19" s="159">
        <v>40935</v>
      </c>
      <c r="H19" s="155">
        <v>40945</v>
      </c>
    </row>
    <row r="20" spans="1:8" ht="17.649999999999999" x14ac:dyDescent="0.5">
      <c r="A20" s="144">
        <v>40937</v>
      </c>
      <c r="B20" s="145">
        <v>40950</v>
      </c>
      <c r="C20" s="156">
        <v>40956</v>
      </c>
      <c r="D20" s="153">
        <v>2012017</v>
      </c>
      <c r="E20" s="173">
        <v>40923</v>
      </c>
      <c r="F20" s="114">
        <v>40936</v>
      </c>
      <c r="G20" s="158">
        <v>40949</v>
      </c>
      <c r="H20" s="149">
        <v>40959</v>
      </c>
    </row>
    <row r="21" spans="1:8" ht="17.649999999999999" x14ac:dyDescent="0.5">
      <c r="A21" s="151">
        <v>40951</v>
      </c>
      <c r="B21" s="117">
        <v>40964</v>
      </c>
      <c r="C21" s="152">
        <v>40970</v>
      </c>
      <c r="D21" s="153">
        <v>2012018</v>
      </c>
      <c r="E21" s="144">
        <v>40937</v>
      </c>
      <c r="F21" s="145">
        <v>40950</v>
      </c>
      <c r="G21" s="159">
        <v>40963</v>
      </c>
      <c r="H21" s="155">
        <v>40973</v>
      </c>
    </row>
    <row r="22" spans="1:8" ht="17.649999999999999" x14ac:dyDescent="0.5">
      <c r="A22" s="144">
        <v>40965</v>
      </c>
      <c r="B22" s="145">
        <v>40978</v>
      </c>
      <c r="C22" s="156">
        <v>40984</v>
      </c>
      <c r="D22" s="153">
        <v>2012019</v>
      </c>
      <c r="E22" s="151">
        <v>40951</v>
      </c>
      <c r="F22" s="117">
        <v>40964</v>
      </c>
      <c r="G22" s="158">
        <v>40977</v>
      </c>
      <c r="H22" s="149">
        <v>40987</v>
      </c>
    </row>
    <row r="23" spans="1:8" ht="17.649999999999999" x14ac:dyDescent="0.5">
      <c r="A23" s="151">
        <v>40979</v>
      </c>
      <c r="B23" s="117">
        <v>40992</v>
      </c>
      <c r="C23" s="152">
        <v>40998</v>
      </c>
      <c r="D23" s="153">
        <v>2012020</v>
      </c>
      <c r="E23" s="144">
        <v>40965</v>
      </c>
      <c r="F23" s="145">
        <v>40978</v>
      </c>
      <c r="G23" s="159">
        <v>40991</v>
      </c>
      <c r="H23" s="155">
        <v>41001</v>
      </c>
    </row>
    <row r="24" spans="1:8" ht="17.649999999999999" x14ac:dyDescent="0.5">
      <c r="A24" s="144">
        <v>40993</v>
      </c>
      <c r="B24" s="145">
        <v>41006</v>
      </c>
      <c r="C24" s="156">
        <v>41012</v>
      </c>
      <c r="D24" s="153">
        <v>2012021</v>
      </c>
      <c r="E24" s="151">
        <v>40979</v>
      </c>
      <c r="F24" s="117">
        <v>40992</v>
      </c>
      <c r="G24" s="158">
        <v>41005</v>
      </c>
      <c r="H24" s="149">
        <v>41015</v>
      </c>
    </row>
    <row r="25" spans="1:8" ht="17.649999999999999" x14ac:dyDescent="0.5">
      <c r="A25" s="151">
        <v>41007</v>
      </c>
      <c r="B25" s="117">
        <v>41020</v>
      </c>
      <c r="C25" s="152">
        <v>41026</v>
      </c>
      <c r="D25" s="153">
        <v>2012022</v>
      </c>
      <c r="E25" s="144">
        <v>40993</v>
      </c>
      <c r="F25" s="145">
        <v>41006</v>
      </c>
      <c r="G25" s="159">
        <v>41019</v>
      </c>
      <c r="H25" s="155">
        <v>41029</v>
      </c>
    </row>
    <row r="26" spans="1:8" ht="17.649999999999999" x14ac:dyDescent="0.5">
      <c r="A26" s="144">
        <v>41021</v>
      </c>
      <c r="B26" s="145">
        <v>41034</v>
      </c>
      <c r="C26" s="156">
        <v>41040</v>
      </c>
      <c r="D26" s="153">
        <v>2012023</v>
      </c>
      <c r="E26" s="151">
        <v>41007</v>
      </c>
      <c r="F26" s="117">
        <v>41020</v>
      </c>
      <c r="G26" s="158">
        <v>40667</v>
      </c>
      <c r="H26" s="149">
        <v>41043</v>
      </c>
    </row>
    <row r="27" spans="1:8" ht="17.649999999999999" x14ac:dyDescent="0.5">
      <c r="A27" s="151">
        <v>41035</v>
      </c>
      <c r="B27" s="117">
        <v>41048</v>
      </c>
      <c r="C27" s="152">
        <v>41054</v>
      </c>
      <c r="D27" s="153">
        <v>2012024</v>
      </c>
      <c r="E27" s="144">
        <v>41021</v>
      </c>
      <c r="F27" s="145">
        <v>41034</v>
      </c>
      <c r="G27" s="159">
        <v>41047</v>
      </c>
      <c r="H27" s="155">
        <v>41057</v>
      </c>
    </row>
    <row r="28" spans="1:8" ht="17.649999999999999" x14ac:dyDescent="0.5">
      <c r="A28" s="144">
        <v>41049</v>
      </c>
      <c r="B28" s="145">
        <v>41062</v>
      </c>
      <c r="C28" s="156">
        <v>41068</v>
      </c>
      <c r="D28" s="153">
        <v>2012025</v>
      </c>
      <c r="E28" s="151">
        <v>41035</v>
      </c>
      <c r="F28" s="117">
        <v>41048</v>
      </c>
      <c r="G28" s="171" t="s">
        <v>70</v>
      </c>
      <c r="H28" s="149">
        <v>41072</v>
      </c>
    </row>
    <row r="29" spans="1:8" ht="17.649999999999999" x14ac:dyDescent="0.5">
      <c r="A29" s="151">
        <v>41063</v>
      </c>
      <c r="B29" s="117">
        <v>41076</v>
      </c>
      <c r="C29" s="152">
        <v>41082</v>
      </c>
      <c r="D29" s="153">
        <v>2012026</v>
      </c>
      <c r="E29" s="144">
        <v>41049</v>
      </c>
      <c r="F29" s="145">
        <v>41062</v>
      </c>
      <c r="G29" s="170" t="s">
        <v>71</v>
      </c>
      <c r="H29" s="155">
        <v>41085</v>
      </c>
    </row>
    <row r="30" spans="1:8" ht="17.649999999999999" x14ac:dyDescent="0.5">
      <c r="A30" s="164">
        <v>41077</v>
      </c>
      <c r="B30" s="165">
        <v>41090</v>
      </c>
      <c r="C30" s="166">
        <v>41096</v>
      </c>
      <c r="D30" s="167">
        <v>2012027</v>
      </c>
      <c r="E30" s="151">
        <v>41063</v>
      </c>
      <c r="F30" s="117">
        <v>41076</v>
      </c>
      <c r="G30" s="170" t="s">
        <v>72</v>
      </c>
      <c r="H30" s="149">
        <v>41464</v>
      </c>
    </row>
    <row r="32" spans="1:8" x14ac:dyDescent="0.35">
      <c r="A32" s="135" t="s">
        <v>33</v>
      </c>
      <c r="B32" s="308" t="s">
        <v>44</v>
      </c>
      <c r="C32" s="308"/>
      <c r="D32" s="308"/>
    </row>
    <row r="33" spans="1:4" x14ac:dyDescent="0.35">
      <c r="A33" s="135" t="s">
        <v>45</v>
      </c>
      <c r="B33" s="308" t="s">
        <v>73</v>
      </c>
      <c r="C33" s="308"/>
      <c r="D33" s="308"/>
    </row>
  </sheetData>
  <mergeCells count="8">
    <mergeCell ref="B32:D32"/>
    <mergeCell ref="B33:D33"/>
    <mergeCell ref="A1:B1"/>
    <mergeCell ref="C1:D1"/>
    <mergeCell ref="E1:F1"/>
    <mergeCell ref="A2:B2"/>
    <mergeCell ref="C2:D2"/>
    <mergeCell ref="E2:F2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FY04</vt:lpstr>
      <vt:lpstr>FY05</vt:lpstr>
      <vt:lpstr>FY06</vt:lpstr>
      <vt:lpstr>FY07</vt:lpstr>
      <vt:lpstr>FY08</vt:lpstr>
      <vt:lpstr>FY09</vt:lpstr>
      <vt:lpstr>FY10</vt:lpstr>
      <vt:lpstr>FY11</vt:lpstr>
      <vt:lpstr>FY12</vt:lpstr>
      <vt:lpstr>FY13</vt:lpstr>
      <vt:lpstr>FY15</vt:lpstr>
      <vt:lpstr>FY16</vt:lpstr>
      <vt:lpstr>FY17</vt:lpstr>
      <vt:lpstr>FY18</vt:lpstr>
      <vt:lpstr>FY19</vt:lpstr>
      <vt:lpstr>FY20</vt:lpstr>
      <vt:lpstr>FY21</vt:lpstr>
      <vt:lpstr>FY22</vt:lpstr>
      <vt:lpstr>FY23</vt:lpstr>
      <vt:lpstr>FY24</vt:lpstr>
      <vt:lpstr>FY25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Soenneker</dc:creator>
  <dc:description/>
  <cp:lastModifiedBy>Tim Kuonen</cp:lastModifiedBy>
  <cp:revision>13</cp:revision>
  <dcterms:created xsi:type="dcterms:W3CDTF">2023-05-18T14:30:20Z</dcterms:created>
  <dcterms:modified xsi:type="dcterms:W3CDTF">2025-01-14T19:45:37Z</dcterms:modified>
  <dc:language>en-US</dc:language>
</cp:coreProperties>
</file>