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0" activeTab="22"/>
  </bookViews>
  <sheets>
    <sheet name="FY04" sheetId="1" state="hidden" r:id="rId3"/>
    <sheet name="FY05" sheetId="2" state="hidden" r:id="rId4"/>
    <sheet name="FY06" sheetId="3" state="hidden" r:id="rId5"/>
    <sheet name="FY07" sheetId="4" state="hidden" r:id="rId6"/>
    <sheet name="FY08" sheetId="5" state="hidden" r:id="rId7"/>
    <sheet name="FY09" sheetId="6" state="hidden" r:id="rId8"/>
    <sheet name="FY10" sheetId="7" state="hidden" r:id="rId9"/>
    <sheet name="FY11" sheetId="8" state="hidden" r:id="rId10"/>
    <sheet name="FY12" sheetId="9" state="hidden" r:id="rId11"/>
    <sheet name="FY13" sheetId="10" state="hidden" r:id="rId12"/>
    <sheet name="FY15" sheetId="11" state="hidden" r:id="rId13"/>
    <sheet name="FY16" sheetId="12" state="hidden" r:id="rId14"/>
    <sheet name="FY17" sheetId="13" state="hidden" r:id="rId15"/>
    <sheet name="FY18" sheetId="14" state="hidden" r:id="rId16"/>
    <sheet name="FY19" sheetId="15" state="hidden" r:id="rId17"/>
    <sheet name="FY20" sheetId="16" state="hidden" r:id="rId18"/>
    <sheet name="FY21" sheetId="17" state="hidden" r:id="rId19"/>
    <sheet name="FY22" sheetId="18" state="hidden" r:id="rId20"/>
    <sheet name="FY23" sheetId="19" state="hidden" r:id="rId21"/>
    <sheet name="FY24" sheetId="20" state="hidden" r:id="rId22"/>
    <sheet name="FY25" sheetId="21" state="visible" r:id="rId23"/>
    <sheet name="FY26" sheetId="22" state="visible" r:id="rId24"/>
    <sheet name="FY27" sheetId="23" state="visible" r:id="rId25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<sst xmlns="http://schemas.openxmlformats.org/spreadsheetml/2006/main" count="738" uniqueCount="299">
  <si>
    <t xml:space="preserve">SAL / CNT</t>
  </si>
  <si>
    <t xml:space="preserve">Payroll </t>
  </si>
  <si>
    <t xml:space="preserve">Calendar</t>
  </si>
  <si>
    <t xml:space="preserve">HRL</t>
  </si>
  <si>
    <t xml:space="preserve">Date Range</t>
  </si>
  <si>
    <t xml:space="preserve">FY04</t>
  </si>
  <si>
    <t xml:space="preserve">Start</t>
  </si>
  <si>
    <t xml:space="preserve">End</t>
  </si>
  <si>
    <t xml:space="preserve">Checkdate</t>
  </si>
  <si>
    <t xml:space="preserve">Pay Run ID</t>
  </si>
  <si>
    <t xml:space="preserve">Retro</t>
  </si>
  <si>
    <t xml:space="preserve">SOPC &amp;</t>
  </si>
  <si>
    <t xml:space="preserve">FY05</t>
  </si>
  <si>
    <t xml:space="preserve"> DBE</t>
  </si>
  <si>
    <t xml:space="preserve">Reports</t>
  </si>
  <si>
    <t xml:space="preserve">Ckdate</t>
  </si>
  <si>
    <t xml:space="preserve">Deadline</t>
  </si>
  <si>
    <t xml:space="preserve">Updated </t>
  </si>
  <si>
    <t xml:space="preserve">C.Pace</t>
  </si>
  <si>
    <t xml:space="preserve">Payroll Accounting</t>
  </si>
  <si>
    <t xml:space="preserve">FY06</t>
  </si>
  <si>
    <t xml:space="preserve">07/03/06*</t>
  </si>
  <si>
    <t xml:space="preserve">07/17/06*</t>
  </si>
  <si>
    <t xml:space="preserve">*Dates may change due to year end processing schedule</t>
  </si>
  <si>
    <t xml:space="preserve">FY07</t>
  </si>
  <si>
    <t xml:space="preserve">06/13/07*</t>
  </si>
  <si>
    <t xml:space="preserve">*last day to submit retros for FY07.  </t>
  </si>
  <si>
    <t xml:space="preserve">Payroll Calendar</t>
  </si>
  <si>
    <t xml:space="preserve">FY08</t>
  </si>
  <si>
    <t xml:space="preserve">DBE</t>
  </si>
  <si>
    <t xml:space="preserve">09/04/07***</t>
  </si>
  <si>
    <t xml:space="preserve">05/27/08***</t>
  </si>
  <si>
    <t xml:space="preserve">06/09/08*</t>
  </si>
  <si>
    <t xml:space="preserve">*</t>
  </si>
  <si>
    <t xml:space="preserve">last day to submit retros for FY08.  </t>
  </si>
  <si>
    <t xml:space="preserve">***</t>
  </si>
  <si>
    <t xml:space="preserve">due by noon due to holiday </t>
  </si>
  <si>
    <t xml:space="preserve">No retros processed</t>
  </si>
  <si>
    <t xml:space="preserve">FY09</t>
  </si>
  <si>
    <t xml:space="preserve">PR ID</t>
  </si>
  <si>
    <t xml:space="preserve">DBE's only</t>
  </si>
  <si>
    <t xml:space="preserve">9/2/2008 *noon</t>
  </si>
  <si>
    <t xml:space="preserve">11/21/08 *noon</t>
  </si>
  <si>
    <t xml:space="preserve">**6/8/2009</t>
  </si>
  <si>
    <t xml:space="preserve"> holiday, less processing time</t>
  </si>
  <si>
    <t xml:space="preserve">**</t>
  </si>
  <si>
    <t xml:space="preserve">last day to submit retros for FY09  </t>
  </si>
  <si>
    <t xml:space="preserve">Finance PR Calendar</t>
  </si>
  <si>
    <t xml:space="preserve">FY10</t>
  </si>
  <si>
    <t xml:space="preserve">DBE only  7/2/09</t>
  </si>
  <si>
    <t xml:space="preserve">8/28/09 *noon</t>
  </si>
  <si>
    <t xml:space="preserve">11/20/09 *noon</t>
  </si>
  <si>
    <t xml:space="preserve">DBEonly12/18/09</t>
  </si>
  <si>
    <t xml:space="preserve">01/04/10 noon*</t>
  </si>
  <si>
    <t xml:space="preserve">**6/4/2010</t>
  </si>
  <si>
    <t xml:space="preserve">DBEonly 6/18/10</t>
  </si>
  <si>
    <t xml:space="preserve">DBEonly 7/2/10</t>
  </si>
  <si>
    <t xml:space="preserve">last day to submit retros for FY10 </t>
  </si>
  <si>
    <t xml:space="preserve">FY11</t>
  </si>
  <si>
    <t xml:space="preserve">*08/26/10</t>
  </si>
  <si>
    <t xml:space="preserve">*11/18/10</t>
  </si>
  <si>
    <t xml:space="preserve">*DBE only12/15/10</t>
  </si>
  <si>
    <t xml:space="preserve">**6/3/2011</t>
  </si>
  <si>
    <t xml:space="preserve">DBEonly06/17/11</t>
  </si>
  <si>
    <t xml:space="preserve">DBEonly06/29/11</t>
  </si>
  <si>
    <t xml:space="preserve">last day to submit retros for FY11 </t>
  </si>
  <si>
    <t xml:space="preserve">FY12</t>
  </si>
  <si>
    <t xml:space="preserve">DBEonly 6/29/11</t>
  </si>
  <si>
    <t xml:space="preserve">*11/16/11</t>
  </si>
  <si>
    <t xml:space="preserve">*12/16/11</t>
  </si>
  <si>
    <t xml:space="preserve">**6/01/2012</t>
  </si>
  <si>
    <t xml:space="preserve">DBEonly06/15/12</t>
  </si>
  <si>
    <t xml:space="preserve">DBEonly06/29/12</t>
  </si>
  <si>
    <t xml:space="preserve">last day to submit retros for FY12</t>
  </si>
  <si>
    <t xml:space="preserve">FY13</t>
  </si>
  <si>
    <t xml:space="preserve">6/28/12*</t>
  </si>
  <si>
    <t xml:space="preserve">11/14/12*</t>
  </si>
  <si>
    <t xml:space="preserve">DBEonly 12/14/12</t>
  </si>
  <si>
    <t xml:space="preserve">5/31/13*</t>
  </si>
  <si>
    <t xml:space="preserve">6/14/13**</t>
  </si>
  <si>
    <t xml:space="preserve">DBEonly 6/28/13</t>
  </si>
  <si>
    <t xml:space="preserve">DBEonly 7/12/13</t>
  </si>
  <si>
    <t xml:space="preserve">early check date</t>
  </si>
  <si>
    <t xml:space="preserve">last day to submit retros for FY13</t>
  </si>
  <si>
    <t xml:space="preserve">FY15</t>
  </si>
  <si>
    <t xml:space="preserve">   11/15/13</t>
  </si>
  <si>
    <t xml:space="preserve">*11/27/13</t>
  </si>
  <si>
    <t xml:space="preserve">*12/24/13</t>
  </si>
  <si>
    <t xml:space="preserve">**06/13/14</t>
  </si>
  <si>
    <t xml:space="preserve">DBEonly 6/27/13</t>
  </si>
  <si>
    <t xml:space="preserve">DBEonly 7/11/13</t>
  </si>
  <si>
    <t xml:space="preserve">last day to submit retros for FY14</t>
  </si>
  <si>
    <t xml:space="preserve">FY16</t>
  </si>
  <si>
    <t xml:space="preserve">DBE only 7/10/15</t>
  </si>
  <si>
    <t xml:space="preserve">11/24/2015*</t>
  </si>
  <si>
    <t xml:space="preserve">12/23/2015*</t>
  </si>
  <si>
    <t xml:space="preserve">**6/10/2016</t>
  </si>
  <si>
    <t xml:space="preserve">DBE only 6/24/16</t>
  </si>
  <si>
    <t xml:space="preserve">DBE only 7/8/16</t>
  </si>
  <si>
    <t xml:space="preserve">last day to submit retros for FY16</t>
  </si>
  <si>
    <t xml:space="preserve">FY17</t>
  </si>
  <si>
    <t xml:space="preserve">11/23/2016*</t>
  </si>
  <si>
    <t xml:space="preserve">**6/9/2017</t>
  </si>
  <si>
    <t xml:space="preserve">DBE only 6/23/17</t>
  </si>
  <si>
    <t xml:space="preserve">DBE only 7/7/17</t>
  </si>
  <si>
    <t xml:space="preserve">last day to submit retros for Fiscal Year</t>
  </si>
  <si>
    <t xml:space="preserve">FY18</t>
  </si>
  <si>
    <t xml:space="preserve">11/22/2017*</t>
  </si>
  <si>
    <t xml:space="preserve">DBE only 12/21/17</t>
  </si>
  <si>
    <t xml:space="preserve">DBE only 3/16/18</t>
  </si>
  <si>
    <t xml:space="preserve">**6/8/2018</t>
  </si>
  <si>
    <t xml:space="preserve">DBE only 6/22/18</t>
  </si>
  <si>
    <t xml:space="preserve">DBE only 7/6/18</t>
  </si>
  <si>
    <t xml:space="preserve">FY19</t>
  </si>
  <si>
    <t xml:space="preserve">*11/19/18</t>
  </si>
  <si>
    <t xml:space="preserve">DBE only 12/20/18</t>
  </si>
  <si>
    <t xml:space="preserve">**6/7/2019</t>
  </si>
  <si>
    <t xml:space="preserve">DBE only 6/21/19</t>
  </si>
  <si>
    <t xml:space="preserve">2020001 T</t>
  </si>
  <si>
    <t xml:space="preserve">DBE only 7/5/19</t>
  </si>
  <si>
    <t xml:space="preserve">2020002 T</t>
  </si>
  <si>
    <r>
      <rPr>
        <b val="true"/>
        <sz val="10"/>
        <rFont val="Arial"/>
        <family val="2"/>
        <charset val="1"/>
      </rPr>
      <t xml:space="preserve">T</t>
    </r>
    <r>
      <rPr>
        <sz val="10"/>
        <rFont val="Arial"/>
        <family val="2"/>
        <charset val="1"/>
      </rPr>
      <t xml:space="preserve">=Tentatively only 26 pays in FY19 as of  4/25/18.</t>
    </r>
  </si>
  <si>
    <t xml:space="preserve">* holiday, less processing time</t>
  </si>
  <si>
    <t xml:space="preserve"> * * last day to submit retros for Fiscal Year</t>
  </si>
  <si>
    <t xml:space="preserve">&gt;NEW&lt;</t>
  </si>
  <si>
    <t xml:space="preserve">FY20</t>
  </si>
  <si>
    <t xml:space="preserve">ONLINE</t>
  </si>
  <si>
    <t xml:space="preserve">Deadlines</t>
  </si>
  <si>
    <t xml:space="preserve">2020-001</t>
  </si>
  <si>
    <t xml:space="preserve">DBE only 7/8/19</t>
  </si>
  <si>
    <t xml:space="preserve">2020-002</t>
  </si>
  <si>
    <t xml:space="preserve">2020-003</t>
  </si>
  <si>
    <t xml:space="preserve">2020-004</t>
  </si>
  <si>
    <t xml:space="preserve">2020-005</t>
  </si>
  <si>
    <t xml:space="preserve">2020-006</t>
  </si>
  <si>
    <t xml:space="preserve">2020-007</t>
  </si>
  <si>
    <t xml:space="preserve">2020-008</t>
  </si>
  <si>
    <t xml:space="preserve">2020-009</t>
  </si>
  <si>
    <t xml:space="preserve">2020-010</t>
  </si>
  <si>
    <t xml:space="preserve">2020-011</t>
  </si>
  <si>
    <t xml:space="preserve">*11/25/19</t>
  </si>
  <si>
    <t xml:space="preserve">2020-012</t>
  </si>
  <si>
    <t xml:space="preserve">2020-013</t>
  </si>
  <si>
    <t xml:space="preserve">DBE only 12/23/19</t>
  </si>
  <si>
    <t xml:space="preserve">2020-014</t>
  </si>
  <si>
    <t xml:space="preserve">2020-015</t>
  </si>
  <si>
    <t xml:space="preserve">2020-016</t>
  </si>
  <si>
    <t xml:space="preserve">2020-017</t>
  </si>
  <si>
    <t xml:space="preserve">2020-018</t>
  </si>
  <si>
    <t xml:space="preserve">2020-019</t>
  </si>
  <si>
    <t xml:space="preserve">2020-020</t>
  </si>
  <si>
    <t xml:space="preserve">2020-021</t>
  </si>
  <si>
    <t xml:space="preserve">2020-022</t>
  </si>
  <si>
    <t xml:space="preserve">2020-023</t>
  </si>
  <si>
    <t xml:space="preserve">2020-024</t>
  </si>
  <si>
    <t xml:space="preserve">2020-025</t>
  </si>
  <si>
    <t xml:space="preserve">**6/8/20</t>
  </si>
  <si>
    <t xml:space="preserve">2020-026</t>
  </si>
  <si>
    <t xml:space="preserve">DBE only 6/22/20</t>
  </si>
  <si>
    <t xml:space="preserve">2021-001 T</t>
  </si>
  <si>
    <t xml:space="preserve">DBE only 7/6/20</t>
  </si>
  <si>
    <t xml:space="preserve">2021-002 T</t>
  </si>
  <si>
    <r>
      <rPr>
        <b val="true"/>
        <sz val="10"/>
        <rFont val="Arial"/>
        <family val="2"/>
        <charset val="1"/>
      </rPr>
      <t xml:space="preserve">T</t>
    </r>
    <r>
      <rPr>
        <sz val="10"/>
        <rFont val="Arial"/>
        <family val="2"/>
        <charset val="1"/>
      </rPr>
      <t xml:space="preserve">=Tentatively only 26 pays </t>
    </r>
  </si>
  <si>
    <t xml:space="preserve">&gt;NEW Deadlines&lt;  are needed to accomodate additional Retro review as well as future initatives.</t>
  </si>
  <si>
    <t xml:space="preserve">FY21</t>
  </si>
  <si>
    <t xml:space="preserve">2021-001</t>
  </si>
  <si>
    <t xml:space="preserve">2021-002</t>
  </si>
  <si>
    <t xml:space="preserve">2021-003</t>
  </si>
  <si>
    <t xml:space="preserve">2021-004</t>
  </si>
  <si>
    <t xml:space="preserve">2021-005</t>
  </si>
  <si>
    <t xml:space="preserve">2021-006</t>
  </si>
  <si>
    <t xml:space="preserve">2021-007</t>
  </si>
  <si>
    <t xml:space="preserve">2021-008</t>
  </si>
  <si>
    <t xml:space="preserve">2021-009</t>
  </si>
  <si>
    <t xml:space="preserve">2021-010</t>
  </si>
  <si>
    <t xml:space="preserve">2021-011</t>
  </si>
  <si>
    <t xml:space="preserve">*11/23/20</t>
  </si>
  <si>
    <t xml:space="preserve">2021-012</t>
  </si>
  <si>
    <t xml:space="preserve">2021-013</t>
  </si>
  <si>
    <t xml:space="preserve">DBE only 12/21/20</t>
  </si>
  <si>
    <t xml:space="preserve">2021-014</t>
  </si>
  <si>
    <t xml:space="preserve">2021-015</t>
  </si>
  <si>
    <t xml:space="preserve">2021-016</t>
  </si>
  <si>
    <t xml:space="preserve">2021-017</t>
  </si>
  <si>
    <t xml:space="preserve">2021-018</t>
  </si>
  <si>
    <t xml:space="preserve">2021-019</t>
  </si>
  <si>
    <t xml:space="preserve">2021-020</t>
  </si>
  <si>
    <t xml:space="preserve">2021-021</t>
  </si>
  <si>
    <t xml:space="preserve">2021-022</t>
  </si>
  <si>
    <t xml:space="preserve">2021-023</t>
  </si>
  <si>
    <t xml:space="preserve">2021-024</t>
  </si>
  <si>
    <t xml:space="preserve">2021-025</t>
  </si>
  <si>
    <t xml:space="preserve">**6/7/21</t>
  </si>
  <si>
    <t xml:space="preserve">2021-026</t>
  </si>
  <si>
    <t xml:space="preserve">DBE only 6/21/21</t>
  </si>
  <si>
    <t xml:space="preserve">2022-001 T</t>
  </si>
  <si>
    <t xml:space="preserve">DBE only 7/6/21</t>
  </si>
  <si>
    <t xml:space="preserve">2022-002 T</t>
  </si>
  <si>
    <t xml:space="preserve">FY22</t>
  </si>
  <si>
    <t xml:space="preserve">2022-001</t>
  </si>
  <si>
    <t xml:space="preserve">2022-002</t>
  </si>
  <si>
    <t xml:space="preserve">2022-003</t>
  </si>
  <si>
    <t xml:space="preserve">2022-004</t>
  </si>
  <si>
    <t xml:space="preserve">2022-005</t>
  </si>
  <si>
    <t xml:space="preserve">2022-006</t>
  </si>
  <si>
    <t xml:space="preserve">2022-007</t>
  </si>
  <si>
    <t xml:space="preserve">2022-008</t>
  </si>
  <si>
    <t xml:space="preserve">2022-009</t>
  </si>
  <si>
    <t xml:space="preserve">2022-010</t>
  </si>
  <si>
    <t xml:space="preserve">2022-011</t>
  </si>
  <si>
    <t xml:space="preserve">2022-012</t>
  </si>
  <si>
    <t xml:space="preserve">2022-013</t>
  </si>
  <si>
    <t xml:space="preserve">DBE only 12/20/21</t>
  </si>
  <si>
    <t xml:space="preserve">2022-014</t>
  </si>
  <si>
    <t xml:space="preserve">2022-015</t>
  </si>
  <si>
    <t xml:space="preserve">*01/18/22</t>
  </si>
  <si>
    <t xml:space="preserve">2022-016</t>
  </si>
  <si>
    <t xml:space="preserve">2022-017</t>
  </si>
  <si>
    <t xml:space="preserve">2022-018</t>
  </si>
  <si>
    <t xml:space="preserve">2022-019</t>
  </si>
  <si>
    <t xml:space="preserve">*03/11/22</t>
  </si>
  <si>
    <t xml:space="preserve">2022-020</t>
  </si>
  <si>
    <t xml:space="preserve">2022-021</t>
  </si>
  <si>
    <t xml:space="preserve">2022-022</t>
  </si>
  <si>
    <t xml:space="preserve">2022-023</t>
  </si>
  <si>
    <t xml:space="preserve">2022-024</t>
  </si>
  <si>
    <t xml:space="preserve">2022-025</t>
  </si>
  <si>
    <t xml:space="preserve">**6/6/22</t>
  </si>
  <si>
    <t xml:space="preserve">2022-026</t>
  </si>
  <si>
    <t xml:space="preserve">DBE only 6/21/22</t>
  </si>
  <si>
    <t xml:space="preserve">2023-001 T</t>
  </si>
  <si>
    <t xml:space="preserve">DBE only 7/5/22</t>
  </si>
  <si>
    <t xml:space="preserve">2023-002 T</t>
  </si>
  <si>
    <t xml:space="preserve">FY23</t>
  </si>
  <si>
    <t xml:space="preserve">2023-001</t>
  </si>
  <si>
    <t xml:space="preserve">2023-002</t>
  </si>
  <si>
    <t xml:space="preserve">2023-003</t>
  </si>
  <si>
    <t xml:space="preserve">2023-004</t>
  </si>
  <si>
    <t xml:space="preserve">2023-005</t>
  </si>
  <si>
    <t xml:space="preserve">2023-006</t>
  </si>
  <si>
    <t xml:space="preserve">2023-007</t>
  </si>
  <si>
    <t xml:space="preserve">2023-008</t>
  </si>
  <si>
    <t xml:space="preserve">2023-009</t>
  </si>
  <si>
    <t xml:space="preserve">2023-010</t>
  </si>
  <si>
    <t xml:space="preserve">2023-011</t>
  </si>
  <si>
    <t xml:space="preserve">2023-012</t>
  </si>
  <si>
    <t xml:space="preserve">2023-013</t>
  </si>
  <si>
    <t xml:space="preserve">2023-014</t>
  </si>
  <si>
    <t xml:space="preserve">2023-015</t>
  </si>
  <si>
    <t xml:space="preserve">2023-016</t>
  </si>
  <si>
    <t xml:space="preserve">2023-017</t>
  </si>
  <si>
    <t xml:space="preserve">2023-018</t>
  </si>
  <si>
    <t xml:space="preserve">2023-019</t>
  </si>
  <si>
    <t xml:space="preserve">2023-020</t>
  </si>
  <si>
    <t xml:space="preserve">2023-021</t>
  </si>
  <si>
    <t xml:space="preserve">2023-022</t>
  </si>
  <si>
    <t xml:space="preserve">2023-023</t>
  </si>
  <si>
    <t xml:space="preserve">2023-024</t>
  </si>
  <si>
    <t xml:space="preserve">2023-025</t>
  </si>
  <si>
    <t xml:space="preserve">*6/5/23</t>
  </si>
  <si>
    <t xml:space="preserve">2023-026</t>
  </si>
  <si>
    <t xml:space="preserve">DBE only 6/19/23</t>
  </si>
  <si>
    <t xml:space="preserve">2024-001 T</t>
  </si>
  <si>
    <t xml:space="preserve">DBE only 7/3/23</t>
  </si>
  <si>
    <t xml:space="preserve">2024-002 T</t>
  </si>
  <si>
    <t xml:space="preserve">FY24</t>
  </si>
  <si>
    <t xml:space="preserve">2024-001</t>
  </si>
  <si>
    <t xml:space="preserve">2024-002</t>
  </si>
  <si>
    <t xml:space="preserve">2024-003</t>
  </si>
  <si>
    <t xml:space="preserve">2024-004</t>
  </si>
  <si>
    <t xml:space="preserve">2024-005</t>
  </si>
  <si>
    <t xml:space="preserve">2024-006</t>
  </si>
  <si>
    <t xml:space="preserve">2024-007</t>
  </si>
  <si>
    <t xml:space="preserve">2024-008</t>
  </si>
  <si>
    <t xml:space="preserve">2024-009</t>
  </si>
  <si>
    <t xml:space="preserve">2024-010</t>
  </si>
  <si>
    <t xml:space="preserve">2024-011</t>
  </si>
  <si>
    <t xml:space="preserve">2024-012</t>
  </si>
  <si>
    <t xml:space="preserve">2024-013</t>
  </si>
  <si>
    <t xml:space="preserve">2024-014</t>
  </si>
  <si>
    <t xml:space="preserve">2024-015</t>
  </si>
  <si>
    <t xml:space="preserve">2024-016</t>
  </si>
  <si>
    <t xml:space="preserve">2024-017</t>
  </si>
  <si>
    <t xml:space="preserve">2024-018</t>
  </si>
  <si>
    <t xml:space="preserve">2024-019</t>
  </si>
  <si>
    <t xml:space="preserve">2024-020</t>
  </si>
  <si>
    <t xml:space="preserve">2024-021</t>
  </si>
  <si>
    <t xml:space="preserve">2024-022</t>
  </si>
  <si>
    <t xml:space="preserve">2024-023</t>
  </si>
  <si>
    <t xml:space="preserve">2024-024</t>
  </si>
  <si>
    <t xml:space="preserve">2024-025</t>
  </si>
  <si>
    <t xml:space="preserve">2024-026</t>
  </si>
  <si>
    <t xml:space="preserve">2024-027</t>
  </si>
  <si>
    <t xml:space="preserve">2025-001</t>
  </si>
  <si>
    <t xml:space="preserve">ONLINE Retro &amp; DBE</t>
  </si>
  <si>
    <t xml:space="preserve">FY25</t>
  </si>
  <si>
    <t xml:space="preserve">FY26</t>
  </si>
  <si>
    <t xml:space="preserve">FY27</t>
  </si>
  <si>
    <t xml:space="preserve">DBE only 12/24/26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</si>
</sst>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m/dd/yy"/>
    <numFmt numFmtId="166" formatCode="mm/dd/yy;@"/>
    <numFmt numFmtId="167" formatCode="0"/>
    <numFmt numFmtId="168" formatCode="m/d/yyyy"/>
    <numFmt numFmtId="169" formatCode="0.00_);\(0.00\)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sz val="14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0"/>
      <charset val="1"/>
    </font>
    <font>
      <sz val="14"/>
      <name val="Arial"/>
      <family val="0"/>
      <charset val="1"/>
    </font>
    <font>
      <b val="true"/>
      <sz val="14"/>
      <name val="Arial"/>
      <family val="0"/>
      <charset val="1"/>
    </font>
    <font>
      <sz val="11"/>
      <name val="Arial"/>
      <family val="0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sz val="9"/>
      <name val="Arial"/>
      <family val="0"/>
      <charset val="1"/>
    </font>
    <font>
      <sz val="9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b val="true"/>
      <sz val="14"/>
      <name val="Arial Narrow"/>
      <family val="2"/>
      <charset val="1"/>
    </font>
    <font>
      <b val="true"/>
      <sz val="12"/>
      <name val="Arial Narrow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B9CDE5"/>
      </patternFill>
    </fill>
    <fill>
      <patternFill patternType="solid">
        <fgColor rgb="FF000000"/>
        <bgColor rgb="FF003300"/>
      </patternFill>
    </fill>
    <fill>
      <patternFill patternType="solid">
        <fgColor rgb="FFC6D9F1"/>
        <bgColor rgb="FFB9CDE5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B9CDE5"/>
        <bgColor rgb="FFC6D9F1"/>
      </patternFill>
    </fill>
    <fill>
      <patternFill patternType="solid">
        <fgColor rgb="FFD9D9D9"/>
        <bgColor rgb="FFDCE6F2"/>
      </patternFill>
    </fill>
  </fills>
  <borders count="7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ck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ck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ck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ck"/>
      <right style="thin"/>
      <top/>
      <bottom style="medium"/>
      <diagonal/>
    </border>
    <border diagonalUp="false" diagonalDown="false">
      <left style="thin"/>
      <right style="thick"/>
      <top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3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2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4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4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1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4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9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0" fillId="4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4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5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4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6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4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6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6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7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7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4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4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8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4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9" fillId="4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4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5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4" borderId="5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4" borderId="5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5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4" borderId="5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4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5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5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5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7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4" borderId="5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5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4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5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8" borderId="5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7" fillId="4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8" borderId="5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7" borderId="2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8" fillId="8" borderId="5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6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6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6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6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7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9" fillId="8" borderId="5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8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9" fillId="8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8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9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5" borderId="4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5" borderId="6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9" borderId="4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9" borderId="5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9" borderId="5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9" borderId="5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9" borderId="5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9" fillId="9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9" borderId="5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7" borderId="6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9" borderId="5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9" borderId="5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9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0" fillId="9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9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9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9" fillId="0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9" borderId="5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6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5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8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8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4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6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4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5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8" borderId="5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8" borderId="5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5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5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7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8" borderId="5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8" borderId="5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0" fillId="8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8" borderId="5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7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8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6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8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6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6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6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7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4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6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6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7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7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B9CDE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2" min="2" style="1" width="12.13"/>
    <col collapsed="false" customWidth="true" hidden="false" outlineLevel="0" max="3" min="3" style="2" width="12.13"/>
    <col collapsed="false" customWidth="true" hidden="false" outlineLevel="0" max="4" min="4" style="2" width="3.4"/>
    <col collapsed="false" customWidth="true" hidden="false" outlineLevel="0" max="5" min="5" style="3" width="15.53"/>
    <col collapsed="false" customWidth="true" hidden="false" outlineLevel="0" max="6" min="6" style="4" width="16.26"/>
    <col collapsed="false" customWidth="true" hidden="false" outlineLevel="0" max="7" min="7" style="2" width="3.53"/>
    <col collapsed="false" customWidth="true" hidden="false" outlineLevel="0" max="9" min="8" style="2" width="12.13"/>
    <col collapsed="false" customWidth="true" hidden="false" outlineLevel="0" max="10" min="10" style="4" width="10.6"/>
  </cols>
  <sheetData>
    <row r="1" customFormat="false" ht="19.5" hidden="false" customHeight="true" outlineLevel="0" collapsed="false">
      <c r="B1" s="5" t="s">
        <v>0</v>
      </c>
      <c r="C1" s="5"/>
      <c r="D1" s="6"/>
      <c r="E1" s="7" t="s">
        <v>1</v>
      </c>
      <c r="F1" s="8" t="s">
        <v>2</v>
      </c>
      <c r="G1" s="9"/>
      <c r="H1" s="10" t="s">
        <v>3</v>
      </c>
      <c r="I1" s="10"/>
    </row>
    <row r="2" customFormat="false" ht="19.5" hidden="false" customHeight="true" outlineLevel="0" collapsed="false">
      <c r="B2" s="11" t="s">
        <v>4</v>
      </c>
      <c r="C2" s="11"/>
      <c r="D2" s="12"/>
      <c r="E2" s="13" t="s">
        <v>5</v>
      </c>
      <c r="F2" s="13"/>
      <c r="G2" s="14"/>
      <c r="H2" s="15" t="s">
        <v>4</v>
      </c>
      <c r="I2" s="15"/>
    </row>
    <row r="3" customFormat="false" ht="19.5" hidden="false" customHeight="true" outlineLevel="0" collapsed="false">
      <c r="B3" s="16" t="s">
        <v>6</v>
      </c>
      <c r="C3" s="17" t="s">
        <v>7</v>
      </c>
      <c r="D3" s="18"/>
      <c r="E3" s="19" t="s">
        <v>8</v>
      </c>
      <c r="F3" s="20" t="s">
        <v>9</v>
      </c>
      <c r="G3" s="18"/>
      <c r="H3" s="21" t="s">
        <v>6</v>
      </c>
      <c r="I3" s="15" t="s">
        <v>7</v>
      </c>
      <c r="J3" s="3"/>
    </row>
    <row r="4" customFormat="false" ht="19.5" hidden="false" customHeight="true" outlineLevel="0" collapsed="false">
      <c r="B4" s="22" t="n">
        <v>37801</v>
      </c>
      <c r="C4" s="23" t="n">
        <v>37814</v>
      </c>
      <c r="D4" s="23"/>
      <c r="E4" s="24" t="n">
        <v>37820</v>
      </c>
      <c r="F4" s="25" t="n">
        <v>2004001</v>
      </c>
      <c r="G4" s="26"/>
      <c r="H4" s="27" t="n">
        <v>37787</v>
      </c>
      <c r="I4" s="28" t="n">
        <v>37800</v>
      </c>
      <c r="J4" s="29"/>
    </row>
    <row r="5" customFormat="false" ht="19.5" hidden="false" customHeight="true" outlineLevel="0" collapsed="false">
      <c r="B5" s="30" t="n">
        <v>37815</v>
      </c>
      <c r="C5" s="31" t="n">
        <v>37828</v>
      </c>
      <c r="D5" s="31"/>
      <c r="E5" s="32" t="n">
        <v>37834</v>
      </c>
      <c r="F5" s="20" t="n">
        <v>2004002</v>
      </c>
      <c r="G5" s="12"/>
      <c r="H5" s="33" t="n">
        <v>37801</v>
      </c>
      <c r="I5" s="34" t="n">
        <v>37814</v>
      </c>
      <c r="J5" s="1"/>
    </row>
    <row r="6" customFormat="false" ht="19.5" hidden="false" customHeight="true" outlineLevel="0" collapsed="false">
      <c r="B6" s="22" t="n">
        <v>37829</v>
      </c>
      <c r="C6" s="23" t="n">
        <v>37842</v>
      </c>
      <c r="D6" s="23"/>
      <c r="E6" s="35" t="n">
        <v>37848</v>
      </c>
      <c r="F6" s="36" t="n">
        <v>2004003</v>
      </c>
      <c r="G6" s="37"/>
      <c r="H6" s="38" t="n">
        <v>37815</v>
      </c>
      <c r="I6" s="39" t="n">
        <v>37828</v>
      </c>
      <c r="J6" s="1"/>
    </row>
    <row r="7" customFormat="false" ht="19.5" hidden="false" customHeight="true" outlineLevel="0" collapsed="false">
      <c r="B7" s="30" t="n">
        <v>37843</v>
      </c>
      <c r="C7" s="31" t="n">
        <v>37856</v>
      </c>
      <c r="D7" s="31"/>
      <c r="E7" s="32" t="n">
        <v>37862</v>
      </c>
      <c r="F7" s="20" t="n">
        <v>2004004</v>
      </c>
      <c r="G7" s="12"/>
      <c r="H7" s="33" t="n">
        <v>37829</v>
      </c>
      <c r="I7" s="34" t="n">
        <v>37842</v>
      </c>
      <c r="J7" s="1"/>
    </row>
    <row r="8" customFormat="false" ht="19.5" hidden="false" customHeight="true" outlineLevel="0" collapsed="false">
      <c r="B8" s="22" t="n">
        <v>37857</v>
      </c>
      <c r="C8" s="23" t="n">
        <v>37870</v>
      </c>
      <c r="D8" s="23"/>
      <c r="E8" s="35" t="n">
        <v>37876</v>
      </c>
      <c r="F8" s="36" t="n">
        <v>2004005</v>
      </c>
      <c r="G8" s="37"/>
      <c r="H8" s="38" t="n">
        <v>37843</v>
      </c>
      <c r="I8" s="39" t="n">
        <v>37856</v>
      </c>
      <c r="J8" s="1"/>
    </row>
    <row r="9" customFormat="false" ht="19.5" hidden="false" customHeight="true" outlineLevel="0" collapsed="false">
      <c r="B9" s="30" t="n">
        <v>37871</v>
      </c>
      <c r="C9" s="31" t="n">
        <v>37884</v>
      </c>
      <c r="D9" s="31"/>
      <c r="E9" s="32" t="n">
        <v>37890</v>
      </c>
      <c r="F9" s="20" t="n">
        <v>2004006</v>
      </c>
      <c r="G9" s="12"/>
      <c r="H9" s="33" t="n">
        <v>37857</v>
      </c>
      <c r="I9" s="34" t="n">
        <v>37870</v>
      </c>
      <c r="J9" s="1"/>
    </row>
    <row r="10" customFormat="false" ht="19.5" hidden="false" customHeight="true" outlineLevel="0" collapsed="false">
      <c r="B10" s="22" t="n">
        <v>37885</v>
      </c>
      <c r="C10" s="23" t="n">
        <v>37898</v>
      </c>
      <c r="D10" s="23"/>
      <c r="E10" s="35" t="n">
        <v>37904</v>
      </c>
      <c r="F10" s="36" t="n">
        <v>2004007</v>
      </c>
      <c r="G10" s="37"/>
      <c r="H10" s="38" t="n">
        <v>37871</v>
      </c>
      <c r="I10" s="39" t="n">
        <v>37884</v>
      </c>
      <c r="J10" s="1"/>
    </row>
    <row r="11" customFormat="false" ht="19.5" hidden="false" customHeight="true" outlineLevel="0" collapsed="false">
      <c r="B11" s="30" t="n">
        <v>37899</v>
      </c>
      <c r="C11" s="31" t="n">
        <v>37912</v>
      </c>
      <c r="D11" s="31"/>
      <c r="E11" s="32" t="n">
        <v>37918</v>
      </c>
      <c r="F11" s="20" t="n">
        <v>2004008</v>
      </c>
      <c r="G11" s="12"/>
      <c r="H11" s="33" t="n">
        <v>37885</v>
      </c>
      <c r="I11" s="34" t="n">
        <v>37898</v>
      </c>
      <c r="J11" s="1"/>
    </row>
    <row r="12" customFormat="false" ht="19.5" hidden="false" customHeight="true" outlineLevel="0" collapsed="false">
      <c r="B12" s="22" t="n">
        <v>37913</v>
      </c>
      <c r="C12" s="23" t="n">
        <v>37926</v>
      </c>
      <c r="D12" s="23"/>
      <c r="E12" s="35" t="n">
        <v>37932</v>
      </c>
      <c r="F12" s="36" t="n">
        <v>2004009</v>
      </c>
      <c r="G12" s="37"/>
      <c r="H12" s="38" t="n">
        <v>37899</v>
      </c>
      <c r="I12" s="39" t="n">
        <v>37912</v>
      </c>
      <c r="J12" s="1"/>
    </row>
    <row r="13" customFormat="false" ht="19.5" hidden="false" customHeight="true" outlineLevel="0" collapsed="false">
      <c r="B13" s="30" t="n">
        <v>37927</v>
      </c>
      <c r="C13" s="31" t="n">
        <v>37940</v>
      </c>
      <c r="D13" s="31"/>
      <c r="E13" s="32" t="n">
        <v>37946</v>
      </c>
      <c r="F13" s="20" t="n">
        <v>2004010</v>
      </c>
      <c r="G13" s="12"/>
      <c r="H13" s="33" t="n">
        <v>37913</v>
      </c>
      <c r="I13" s="34" t="n">
        <v>37926</v>
      </c>
      <c r="J13" s="1"/>
    </row>
    <row r="14" customFormat="false" ht="19.5" hidden="false" customHeight="true" outlineLevel="0" collapsed="false">
      <c r="B14" s="22" t="n">
        <v>37941</v>
      </c>
      <c r="C14" s="23" t="n">
        <v>37954</v>
      </c>
      <c r="D14" s="23"/>
      <c r="E14" s="35" t="n">
        <v>37960</v>
      </c>
      <c r="F14" s="36" t="n">
        <v>2004011</v>
      </c>
      <c r="G14" s="37"/>
      <c r="H14" s="38" t="n">
        <v>37927</v>
      </c>
      <c r="I14" s="39" t="n">
        <v>37940</v>
      </c>
      <c r="J14" s="1"/>
    </row>
    <row r="15" customFormat="false" ht="19.5" hidden="false" customHeight="true" outlineLevel="0" collapsed="false">
      <c r="B15" s="30" t="n">
        <v>37955</v>
      </c>
      <c r="C15" s="31" t="n">
        <v>37968</v>
      </c>
      <c r="D15" s="31"/>
      <c r="E15" s="32" t="n">
        <v>37974</v>
      </c>
      <c r="F15" s="20" t="n">
        <v>2004012</v>
      </c>
      <c r="G15" s="12"/>
      <c r="H15" s="33" t="n">
        <v>37941</v>
      </c>
      <c r="I15" s="34" t="n">
        <v>37954</v>
      </c>
      <c r="J15" s="1"/>
    </row>
    <row r="16" customFormat="false" ht="19.5" hidden="false" customHeight="true" outlineLevel="0" collapsed="false">
      <c r="B16" s="22" t="n">
        <v>37969</v>
      </c>
      <c r="C16" s="23" t="n">
        <v>37982</v>
      </c>
      <c r="D16" s="23"/>
      <c r="E16" s="35" t="n">
        <v>37988</v>
      </c>
      <c r="F16" s="36" t="n">
        <v>2004013</v>
      </c>
      <c r="G16" s="37"/>
      <c r="H16" s="38" t="n">
        <v>37955</v>
      </c>
      <c r="I16" s="39" t="n">
        <v>37968</v>
      </c>
      <c r="J16" s="1"/>
    </row>
    <row r="17" customFormat="false" ht="19.5" hidden="false" customHeight="true" outlineLevel="0" collapsed="false">
      <c r="B17" s="30" t="n">
        <v>37983</v>
      </c>
      <c r="C17" s="31" t="n">
        <v>37996</v>
      </c>
      <c r="D17" s="31"/>
      <c r="E17" s="32" t="n">
        <v>38002</v>
      </c>
      <c r="F17" s="20" t="n">
        <v>2004014</v>
      </c>
      <c r="G17" s="12"/>
      <c r="H17" s="33" t="n">
        <v>37969</v>
      </c>
      <c r="I17" s="34" t="n">
        <v>37982</v>
      </c>
      <c r="J17" s="1"/>
    </row>
    <row r="18" customFormat="false" ht="19.5" hidden="false" customHeight="true" outlineLevel="0" collapsed="false">
      <c r="B18" s="22" t="n">
        <v>37997</v>
      </c>
      <c r="C18" s="23" t="n">
        <v>38010</v>
      </c>
      <c r="D18" s="23"/>
      <c r="E18" s="35" t="n">
        <v>38016</v>
      </c>
      <c r="F18" s="36" t="n">
        <v>2004015</v>
      </c>
      <c r="G18" s="37"/>
      <c r="H18" s="38" t="n">
        <v>37983</v>
      </c>
      <c r="I18" s="39" t="n">
        <v>37996</v>
      </c>
      <c r="J18" s="1"/>
    </row>
    <row r="19" customFormat="false" ht="19.5" hidden="false" customHeight="true" outlineLevel="0" collapsed="false">
      <c r="B19" s="30" t="n">
        <v>38011</v>
      </c>
      <c r="C19" s="31" t="n">
        <v>38024</v>
      </c>
      <c r="D19" s="31"/>
      <c r="E19" s="32" t="n">
        <v>38030</v>
      </c>
      <c r="F19" s="20" t="n">
        <v>2004016</v>
      </c>
      <c r="G19" s="12"/>
      <c r="H19" s="33" t="n">
        <v>37997</v>
      </c>
      <c r="I19" s="34" t="n">
        <v>38010</v>
      </c>
      <c r="J19" s="1"/>
    </row>
    <row r="20" customFormat="false" ht="19.5" hidden="false" customHeight="true" outlineLevel="0" collapsed="false">
      <c r="B20" s="22" t="n">
        <v>38025</v>
      </c>
      <c r="C20" s="23" t="n">
        <v>38038</v>
      </c>
      <c r="D20" s="23"/>
      <c r="E20" s="35" t="n">
        <v>38044</v>
      </c>
      <c r="F20" s="36" t="n">
        <v>2004017</v>
      </c>
      <c r="G20" s="37"/>
      <c r="H20" s="38" t="n">
        <v>38011</v>
      </c>
      <c r="I20" s="39" t="n">
        <v>38024</v>
      </c>
      <c r="J20" s="1"/>
    </row>
    <row r="21" customFormat="false" ht="19.5" hidden="false" customHeight="true" outlineLevel="0" collapsed="false">
      <c r="B21" s="30" t="n">
        <v>38039</v>
      </c>
      <c r="C21" s="31" t="n">
        <v>38052</v>
      </c>
      <c r="D21" s="31"/>
      <c r="E21" s="32" t="n">
        <v>38058</v>
      </c>
      <c r="F21" s="20" t="n">
        <v>2004018</v>
      </c>
      <c r="G21" s="12"/>
      <c r="H21" s="33" t="n">
        <v>38025</v>
      </c>
      <c r="I21" s="34" t="n">
        <v>38038</v>
      </c>
      <c r="J21" s="1"/>
    </row>
    <row r="22" customFormat="false" ht="19.5" hidden="false" customHeight="true" outlineLevel="0" collapsed="false">
      <c r="B22" s="22" t="n">
        <v>38053</v>
      </c>
      <c r="C22" s="23" t="n">
        <v>38066</v>
      </c>
      <c r="D22" s="23"/>
      <c r="E22" s="35" t="n">
        <v>38072</v>
      </c>
      <c r="F22" s="36" t="n">
        <v>2004019</v>
      </c>
      <c r="G22" s="37"/>
      <c r="H22" s="38" t="n">
        <v>38039</v>
      </c>
      <c r="I22" s="39" t="n">
        <v>38052</v>
      </c>
      <c r="J22" s="1"/>
    </row>
    <row r="23" customFormat="false" ht="19.5" hidden="false" customHeight="true" outlineLevel="0" collapsed="false">
      <c r="B23" s="30" t="n">
        <v>38067</v>
      </c>
      <c r="C23" s="31" t="n">
        <v>38080</v>
      </c>
      <c r="D23" s="31"/>
      <c r="E23" s="32" t="n">
        <v>38086</v>
      </c>
      <c r="F23" s="20" t="n">
        <v>2004020</v>
      </c>
      <c r="G23" s="12"/>
      <c r="H23" s="33" t="n">
        <v>38053</v>
      </c>
      <c r="I23" s="34" t="n">
        <v>38066</v>
      </c>
      <c r="J23" s="1"/>
    </row>
    <row r="24" customFormat="false" ht="19.5" hidden="false" customHeight="true" outlineLevel="0" collapsed="false">
      <c r="B24" s="22" t="n">
        <v>37350</v>
      </c>
      <c r="C24" s="23" t="n">
        <v>38094</v>
      </c>
      <c r="D24" s="23"/>
      <c r="E24" s="35" t="n">
        <v>38100</v>
      </c>
      <c r="F24" s="36" t="n">
        <v>2004021</v>
      </c>
      <c r="G24" s="37"/>
      <c r="H24" s="38" t="n">
        <v>38067</v>
      </c>
      <c r="I24" s="39" t="n">
        <v>38080</v>
      </c>
      <c r="J24" s="1"/>
    </row>
    <row r="25" customFormat="false" ht="19.5" hidden="false" customHeight="true" outlineLevel="0" collapsed="false">
      <c r="B25" s="30" t="n">
        <v>38095</v>
      </c>
      <c r="C25" s="31" t="n">
        <v>38108</v>
      </c>
      <c r="D25" s="31"/>
      <c r="E25" s="32" t="n">
        <v>38114</v>
      </c>
      <c r="F25" s="20" t="n">
        <v>2004022</v>
      </c>
      <c r="G25" s="12"/>
      <c r="H25" s="33" t="n">
        <v>37350</v>
      </c>
      <c r="I25" s="34" t="n">
        <v>38094</v>
      </c>
      <c r="J25" s="1"/>
    </row>
    <row r="26" customFormat="false" ht="19.5" hidden="false" customHeight="true" outlineLevel="0" collapsed="false">
      <c r="B26" s="22" t="n">
        <v>38109</v>
      </c>
      <c r="C26" s="23" t="n">
        <v>38122</v>
      </c>
      <c r="D26" s="23"/>
      <c r="E26" s="35" t="n">
        <v>38128</v>
      </c>
      <c r="F26" s="36" t="n">
        <v>2004023</v>
      </c>
      <c r="G26" s="37"/>
      <c r="H26" s="38" t="n">
        <v>38095</v>
      </c>
      <c r="I26" s="39" t="n">
        <v>38108</v>
      </c>
      <c r="J26" s="1"/>
    </row>
    <row r="27" customFormat="false" ht="19.5" hidden="false" customHeight="true" outlineLevel="0" collapsed="false">
      <c r="B27" s="30" t="n">
        <v>38123</v>
      </c>
      <c r="C27" s="31" t="n">
        <v>38136</v>
      </c>
      <c r="D27" s="31"/>
      <c r="E27" s="32" t="n">
        <v>38142</v>
      </c>
      <c r="F27" s="20" t="n">
        <v>2004024</v>
      </c>
      <c r="G27" s="12"/>
      <c r="H27" s="33" t="n">
        <v>38109</v>
      </c>
      <c r="I27" s="34" t="n">
        <v>38122</v>
      </c>
      <c r="J27" s="1"/>
    </row>
    <row r="28" customFormat="false" ht="19.5" hidden="false" customHeight="true" outlineLevel="0" collapsed="false">
      <c r="B28" s="22" t="n">
        <v>38137</v>
      </c>
      <c r="C28" s="23" t="n">
        <v>38150</v>
      </c>
      <c r="D28" s="23"/>
      <c r="E28" s="35" t="n">
        <v>38156</v>
      </c>
      <c r="F28" s="36" t="n">
        <v>2004025</v>
      </c>
      <c r="G28" s="37"/>
      <c r="H28" s="38" t="n">
        <v>38123</v>
      </c>
      <c r="I28" s="39" t="n">
        <v>38136</v>
      </c>
      <c r="J28" s="1"/>
    </row>
    <row r="29" customFormat="false" ht="19.5" hidden="false" customHeight="true" outlineLevel="0" collapsed="false">
      <c r="B29" s="30" t="n">
        <v>38151</v>
      </c>
      <c r="C29" s="31" t="n">
        <v>38164</v>
      </c>
      <c r="D29" s="31"/>
      <c r="E29" s="32" t="n">
        <v>38170</v>
      </c>
      <c r="F29" s="20" t="n">
        <v>2004026</v>
      </c>
      <c r="G29" s="12"/>
      <c r="H29" s="33" t="n">
        <v>38137</v>
      </c>
      <c r="I29" s="34" t="n">
        <v>38150</v>
      </c>
      <c r="J29" s="1"/>
    </row>
    <row r="30" customFormat="false" ht="19.5" hidden="false" customHeight="true" outlineLevel="0" collapsed="false">
      <c r="B30" s="40" t="n">
        <v>38165</v>
      </c>
      <c r="C30" s="41" t="n">
        <v>38178</v>
      </c>
      <c r="D30" s="41"/>
      <c r="E30" s="42" t="n">
        <v>38184</v>
      </c>
      <c r="F30" s="43" t="n">
        <v>2005001</v>
      </c>
      <c r="G30" s="44"/>
      <c r="H30" s="45" t="n">
        <v>38151</v>
      </c>
      <c r="I30" s="46" t="n">
        <v>38164</v>
      </c>
      <c r="J30" s="1"/>
    </row>
    <row r="31" customFormat="false" ht="19.5" hidden="false" customHeight="true" outlineLevel="0" collapsed="false"/>
    <row r="32" customFormat="false" ht="19.5" hidden="false" customHeight="true" outlineLevel="0" collapsed="false"/>
  </sheetData>
  <mergeCells count="5">
    <mergeCell ref="B1:C1"/>
    <mergeCell ref="H1:I1"/>
    <mergeCell ref="B2:C2"/>
    <mergeCell ref="E2:F2"/>
    <mergeCell ref="H2:I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2.71"/>
    <col collapsed="false" customWidth="true" hidden="false" outlineLevel="0" max="4" min="4" style="2" width="12.27"/>
    <col collapsed="false" customWidth="true" hidden="false" outlineLevel="0" max="6" min="5" style="120" width="12.13"/>
    <col collapsed="false" customWidth="true" hidden="false" outlineLevel="0" max="7" min="7" style="2" width="14.54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189" t="s">
        <v>0</v>
      </c>
      <c r="B1" s="189"/>
      <c r="C1" s="190" t="s">
        <v>47</v>
      </c>
      <c r="D1" s="190" t="s">
        <v>2</v>
      </c>
      <c r="E1" s="191" t="s">
        <v>3</v>
      </c>
      <c r="F1" s="191"/>
      <c r="G1" s="192" t="s">
        <v>10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13" t="s">
        <v>74</v>
      </c>
      <c r="D2" s="13"/>
      <c r="E2" s="193" t="s">
        <v>4</v>
      </c>
      <c r="F2" s="193"/>
      <c r="G2" s="48" t="s">
        <v>29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19" t="s">
        <v>15</v>
      </c>
      <c r="D3" s="20" t="s">
        <v>39</v>
      </c>
      <c r="E3" s="194" t="s">
        <v>6</v>
      </c>
      <c r="F3" s="194" t="s">
        <v>7</v>
      </c>
      <c r="G3" s="48" t="s">
        <v>16</v>
      </c>
      <c r="H3" s="154" t="s">
        <v>17</v>
      </c>
    </row>
    <row r="4" customFormat="false" ht="17.25" hidden="false" customHeight="false" outlineLevel="0" collapsed="false">
      <c r="A4" s="195" t="n">
        <v>41077</v>
      </c>
      <c r="B4" s="196" t="n">
        <v>41090</v>
      </c>
      <c r="C4" s="197" t="n">
        <v>40730</v>
      </c>
      <c r="D4" s="198" t="n">
        <v>2012027</v>
      </c>
      <c r="E4" s="199" t="n">
        <v>41063</v>
      </c>
      <c r="F4" s="200" t="n">
        <v>41076</v>
      </c>
      <c r="G4" s="201" t="s">
        <v>75</v>
      </c>
      <c r="H4" s="202" t="n">
        <v>41099</v>
      </c>
      <c r="K4" s="165"/>
    </row>
    <row r="5" customFormat="false" ht="17.25" hidden="false" customHeight="false" outlineLevel="0" collapsed="false">
      <c r="A5" s="166" t="n">
        <v>41091</v>
      </c>
      <c r="B5" s="188" t="n">
        <v>41104</v>
      </c>
      <c r="C5" s="203" t="n">
        <v>41110</v>
      </c>
      <c r="D5" s="204" t="n">
        <v>2013001</v>
      </c>
      <c r="E5" s="187" t="n">
        <v>41077</v>
      </c>
      <c r="F5" s="130" t="n">
        <v>41090</v>
      </c>
      <c r="G5" s="205" t="n">
        <v>41103</v>
      </c>
      <c r="H5" s="132" t="n">
        <v>41113</v>
      </c>
    </row>
    <row r="6" customFormat="false" ht="17.25" hidden="false" customHeight="false" outlineLevel="0" collapsed="false">
      <c r="A6" s="195" t="n">
        <v>41105</v>
      </c>
      <c r="B6" s="196" t="n">
        <v>41118</v>
      </c>
      <c r="C6" s="206" t="n">
        <v>41124</v>
      </c>
      <c r="D6" s="207" t="n">
        <v>2013002</v>
      </c>
      <c r="E6" s="199" t="n">
        <v>41091</v>
      </c>
      <c r="F6" s="200" t="n">
        <v>41104</v>
      </c>
      <c r="G6" s="208" t="n">
        <v>41117</v>
      </c>
      <c r="H6" s="202" t="n">
        <v>41127</v>
      </c>
    </row>
    <row r="7" customFormat="false" ht="17.25" hidden="false" customHeight="false" outlineLevel="0" collapsed="false">
      <c r="A7" s="166" t="n">
        <v>41119</v>
      </c>
      <c r="B7" s="188" t="n">
        <v>41132</v>
      </c>
      <c r="C7" s="203" t="n">
        <v>41138</v>
      </c>
      <c r="D7" s="204" t="n">
        <v>2013003</v>
      </c>
      <c r="E7" s="187" t="n">
        <v>41105</v>
      </c>
      <c r="F7" s="130" t="n">
        <v>41118</v>
      </c>
      <c r="G7" s="101" t="n">
        <v>41131</v>
      </c>
      <c r="H7" s="132" t="n">
        <v>41141</v>
      </c>
    </row>
    <row r="8" customFormat="false" ht="17.25" hidden="false" customHeight="false" outlineLevel="0" collapsed="false">
      <c r="A8" s="195" t="n">
        <v>41133</v>
      </c>
      <c r="B8" s="196" t="n">
        <v>41146</v>
      </c>
      <c r="C8" s="209" t="n">
        <v>41151</v>
      </c>
      <c r="D8" s="207" t="n">
        <v>2013004</v>
      </c>
      <c r="E8" s="199" t="n">
        <v>41119</v>
      </c>
      <c r="F8" s="200" t="n">
        <v>41132</v>
      </c>
      <c r="G8" s="210" t="n">
        <v>41145</v>
      </c>
      <c r="H8" s="211" t="n">
        <v>41156</v>
      </c>
    </row>
    <row r="9" customFormat="false" ht="17.25" hidden="false" customHeight="false" outlineLevel="0" collapsed="false">
      <c r="A9" s="166" t="n">
        <v>41147</v>
      </c>
      <c r="B9" s="188" t="n">
        <v>41160</v>
      </c>
      <c r="C9" s="203" t="n">
        <v>41166</v>
      </c>
      <c r="D9" s="204" t="n">
        <v>2013005</v>
      </c>
      <c r="E9" s="187" t="n">
        <v>41133</v>
      </c>
      <c r="F9" s="130" t="n">
        <v>41146</v>
      </c>
      <c r="G9" s="101" t="n">
        <v>41159</v>
      </c>
      <c r="H9" s="132" t="n">
        <v>41169</v>
      </c>
    </row>
    <row r="10" customFormat="false" ht="17.25" hidden="false" customHeight="false" outlineLevel="0" collapsed="false">
      <c r="A10" s="195" t="n">
        <v>41161</v>
      </c>
      <c r="B10" s="196" t="n">
        <v>41174</v>
      </c>
      <c r="C10" s="206" t="n">
        <v>41180</v>
      </c>
      <c r="D10" s="207" t="n">
        <v>2013006</v>
      </c>
      <c r="E10" s="199" t="n">
        <v>41147</v>
      </c>
      <c r="F10" s="200" t="n">
        <v>41160</v>
      </c>
      <c r="G10" s="208" t="n">
        <v>41173</v>
      </c>
      <c r="H10" s="202" t="n">
        <v>41183</v>
      </c>
    </row>
    <row r="11" customFormat="false" ht="17.25" hidden="false" customHeight="false" outlineLevel="0" collapsed="false">
      <c r="A11" s="166" t="n">
        <v>41175</v>
      </c>
      <c r="B11" s="188" t="n">
        <v>41188</v>
      </c>
      <c r="C11" s="203" t="n">
        <v>41194</v>
      </c>
      <c r="D11" s="204" t="n">
        <v>2013007</v>
      </c>
      <c r="E11" s="187" t="n">
        <v>41161</v>
      </c>
      <c r="F11" s="130" t="n">
        <v>41174</v>
      </c>
      <c r="G11" s="101" t="n">
        <v>41187</v>
      </c>
      <c r="H11" s="132" t="n">
        <v>41197</v>
      </c>
    </row>
    <row r="12" customFormat="false" ht="17.25" hidden="false" customHeight="false" outlineLevel="0" collapsed="false">
      <c r="A12" s="195" t="n">
        <v>41189</v>
      </c>
      <c r="B12" s="196" t="n">
        <v>41202</v>
      </c>
      <c r="C12" s="206" t="n">
        <v>41208</v>
      </c>
      <c r="D12" s="207" t="n">
        <v>2013008</v>
      </c>
      <c r="E12" s="199" t="n">
        <v>41175</v>
      </c>
      <c r="F12" s="200" t="n">
        <v>41188</v>
      </c>
      <c r="G12" s="208" t="n">
        <v>41201</v>
      </c>
      <c r="H12" s="202" t="n">
        <v>41211</v>
      </c>
    </row>
    <row r="13" customFormat="false" ht="17.25" hidden="false" customHeight="false" outlineLevel="0" collapsed="false">
      <c r="A13" s="166" t="n">
        <v>41203</v>
      </c>
      <c r="B13" s="188" t="n">
        <v>41216</v>
      </c>
      <c r="C13" s="203" t="n">
        <v>41222</v>
      </c>
      <c r="D13" s="204" t="n">
        <v>2013009</v>
      </c>
      <c r="E13" s="187" t="n">
        <v>41189</v>
      </c>
      <c r="F13" s="130" t="n">
        <v>41202</v>
      </c>
      <c r="G13" s="101" t="n">
        <v>41215</v>
      </c>
      <c r="H13" s="132" t="n">
        <v>41225</v>
      </c>
    </row>
    <row r="14" customFormat="false" ht="17.25" hidden="false" customHeight="false" outlineLevel="0" collapsed="false">
      <c r="A14" s="195" t="n">
        <v>41217</v>
      </c>
      <c r="B14" s="196" t="n">
        <v>41230</v>
      </c>
      <c r="C14" s="209" t="n">
        <v>41233</v>
      </c>
      <c r="D14" s="207" t="n">
        <v>2013010</v>
      </c>
      <c r="E14" s="199" t="n">
        <v>41203</v>
      </c>
      <c r="F14" s="200" t="n">
        <v>41216</v>
      </c>
      <c r="G14" s="201" t="s">
        <v>76</v>
      </c>
      <c r="H14" s="211" t="n">
        <v>41240</v>
      </c>
    </row>
    <row r="15" customFormat="false" ht="17.25" hidden="false" customHeight="false" outlineLevel="0" collapsed="false">
      <c r="A15" s="166" t="n">
        <v>41231</v>
      </c>
      <c r="B15" s="188" t="n">
        <v>41244</v>
      </c>
      <c r="C15" s="203" t="n">
        <v>41250</v>
      </c>
      <c r="D15" s="204" t="n">
        <v>2013011</v>
      </c>
      <c r="E15" s="187" t="n">
        <v>41217</v>
      </c>
      <c r="F15" s="130" t="n">
        <v>41230</v>
      </c>
      <c r="G15" s="101" t="n">
        <v>41243</v>
      </c>
      <c r="H15" s="132" t="n">
        <v>41253</v>
      </c>
    </row>
    <row r="16" customFormat="false" ht="17.25" hidden="false" customHeight="false" outlineLevel="0" collapsed="false">
      <c r="A16" s="195" t="n">
        <v>41245</v>
      </c>
      <c r="B16" s="196" t="n">
        <v>41258</v>
      </c>
      <c r="C16" s="206" t="n">
        <v>41264</v>
      </c>
      <c r="D16" s="207" t="n">
        <v>2013012</v>
      </c>
      <c r="E16" s="199" t="n">
        <v>41231</v>
      </c>
      <c r="F16" s="200" t="n">
        <v>41244</v>
      </c>
      <c r="G16" s="212" t="s">
        <v>77</v>
      </c>
      <c r="H16" s="202" t="n">
        <v>41276</v>
      </c>
    </row>
    <row r="17" customFormat="false" ht="17.25" hidden="false" customHeight="false" outlineLevel="0" collapsed="false">
      <c r="A17" s="166" t="n">
        <v>41259</v>
      </c>
      <c r="B17" s="188" t="n">
        <v>41272</v>
      </c>
      <c r="C17" s="203" t="n">
        <v>41278</v>
      </c>
      <c r="D17" s="204" t="n">
        <v>2013013</v>
      </c>
      <c r="E17" s="187" t="n">
        <v>41245</v>
      </c>
      <c r="F17" s="130" t="n">
        <v>41258</v>
      </c>
      <c r="G17" s="101" t="n">
        <v>41276</v>
      </c>
      <c r="H17" s="211" t="n">
        <v>41281</v>
      </c>
    </row>
    <row r="18" customFormat="false" ht="17.25" hidden="false" customHeight="false" outlineLevel="0" collapsed="false">
      <c r="A18" s="195" t="n">
        <v>41273</v>
      </c>
      <c r="B18" s="196" t="n">
        <v>41286</v>
      </c>
      <c r="C18" s="206" t="n">
        <v>41295</v>
      </c>
      <c r="D18" s="207" t="n">
        <v>2013014</v>
      </c>
      <c r="E18" s="199" t="n">
        <v>41259</v>
      </c>
      <c r="F18" s="200" t="n">
        <v>41272</v>
      </c>
      <c r="G18" s="208" t="n">
        <v>41285</v>
      </c>
      <c r="H18" s="202" t="n">
        <v>41296</v>
      </c>
    </row>
    <row r="19" customFormat="false" ht="17.25" hidden="false" customHeight="false" outlineLevel="0" collapsed="false">
      <c r="A19" s="166" t="n">
        <v>41287</v>
      </c>
      <c r="B19" s="188" t="n">
        <v>41300</v>
      </c>
      <c r="C19" s="203" t="n">
        <v>41306</v>
      </c>
      <c r="D19" s="204" t="n">
        <v>2013015</v>
      </c>
      <c r="E19" s="187" t="n">
        <v>41273</v>
      </c>
      <c r="F19" s="130" t="n">
        <v>41286</v>
      </c>
      <c r="G19" s="101" t="n">
        <v>41299</v>
      </c>
      <c r="H19" s="132" t="n">
        <v>41309</v>
      </c>
    </row>
    <row r="20" customFormat="false" ht="17.25" hidden="false" customHeight="false" outlineLevel="0" collapsed="false">
      <c r="A20" s="195" t="n">
        <v>41301</v>
      </c>
      <c r="B20" s="196" t="n">
        <v>41314</v>
      </c>
      <c r="C20" s="206" t="n">
        <v>41320</v>
      </c>
      <c r="D20" s="207" t="n">
        <v>2013016</v>
      </c>
      <c r="E20" s="199" t="n">
        <v>41287</v>
      </c>
      <c r="F20" s="200" t="n">
        <v>41300</v>
      </c>
      <c r="G20" s="208" t="n">
        <v>41313</v>
      </c>
      <c r="H20" s="202" t="n">
        <v>41323</v>
      </c>
    </row>
    <row r="21" customFormat="false" ht="17.25" hidden="false" customHeight="false" outlineLevel="0" collapsed="false">
      <c r="A21" s="166" t="n">
        <v>41315</v>
      </c>
      <c r="B21" s="188" t="n">
        <v>41328</v>
      </c>
      <c r="C21" s="203" t="n">
        <v>41334</v>
      </c>
      <c r="D21" s="204" t="n">
        <v>2013017</v>
      </c>
      <c r="E21" s="187" t="n">
        <v>41301</v>
      </c>
      <c r="F21" s="130" t="n">
        <v>41314</v>
      </c>
      <c r="G21" s="101" t="n">
        <v>41327</v>
      </c>
      <c r="H21" s="132" t="n">
        <v>41337</v>
      </c>
    </row>
    <row r="22" customFormat="false" ht="17.25" hidden="false" customHeight="false" outlineLevel="0" collapsed="false">
      <c r="A22" s="195" t="n">
        <v>41329</v>
      </c>
      <c r="B22" s="196" t="n">
        <v>41342</v>
      </c>
      <c r="C22" s="206" t="n">
        <v>41348</v>
      </c>
      <c r="D22" s="207" t="n">
        <v>2013018</v>
      </c>
      <c r="E22" s="199" t="n">
        <v>41315</v>
      </c>
      <c r="F22" s="200" t="n">
        <v>41328</v>
      </c>
      <c r="G22" s="208" t="n">
        <v>41341</v>
      </c>
      <c r="H22" s="202" t="n">
        <v>40988</v>
      </c>
    </row>
    <row r="23" customFormat="false" ht="17.25" hidden="false" customHeight="false" outlineLevel="0" collapsed="false">
      <c r="A23" s="166" t="n">
        <v>41343</v>
      </c>
      <c r="B23" s="188" t="n">
        <v>41356</v>
      </c>
      <c r="C23" s="203" t="n">
        <v>41362</v>
      </c>
      <c r="D23" s="204" t="n">
        <v>2013019</v>
      </c>
      <c r="E23" s="187" t="n">
        <v>41329</v>
      </c>
      <c r="F23" s="130" t="n">
        <v>41342</v>
      </c>
      <c r="G23" s="101" t="n">
        <v>41355</v>
      </c>
      <c r="H23" s="132" t="n">
        <v>41365</v>
      </c>
    </row>
    <row r="24" customFormat="false" ht="17.25" hidden="false" customHeight="false" outlineLevel="0" collapsed="false">
      <c r="A24" s="195" t="n">
        <v>41357</v>
      </c>
      <c r="B24" s="196" t="n">
        <v>41370</v>
      </c>
      <c r="C24" s="206" t="n">
        <v>41376</v>
      </c>
      <c r="D24" s="207" t="n">
        <v>2013020</v>
      </c>
      <c r="E24" s="213" t="n">
        <v>41343</v>
      </c>
      <c r="F24" s="214" t="n">
        <v>41356</v>
      </c>
      <c r="G24" s="208" t="n">
        <v>41369</v>
      </c>
      <c r="H24" s="202" t="n">
        <v>41379</v>
      </c>
    </row>
    <row r="25" customFormat="false" ht="17.25" hidden="false" customHeight="false" outlineLevel="0" collapsed="false">
      <c r="A25" s="166" t="n">
        <v>41371</v>
      </c>
      <c r="B25" s="188" t="n">
        <v>41384</v>
      </c>
      <c r="C25" s="203" t="n">
        <v>41390</v>
      </c>
      <c r="D25" s="204" t="n">
        <v>2013021</v>
      </c>
      <c r="E25" s="215" t="n">
        <v>41357</v>
      </c>
      <c r="F25" s="216" t="n">
        <v>41370</v>
      </c>
      <c r="G25" s="101" t="n">
        <v>41383</v>
      </c>
      <c r="H25" s="132" t="n">
        <v>41393</v>
      </c>
    </row>
    <row r="26" customFormat="false" ht="17.25" hidden="false" customHeight="false" outlineLevel="0" collapsed="false">
      <c r="A26" s="195" t="n">
        <v>41385</v>
      </c>
      <c r="B26" s="196" t="n">
        <v>41398</v>
      </c>
      <c r="C26" s="206" t="n">
        <v>41404</v>
      </c>
      <c r="D26" s="207" t="n">
        <v>2013022</v>
      </c>
      <c r="E26" s="213" t="n">
        <v>41371</v>
      </c>
      <c r="F26" s="214" t="n">
        <v>41384</v>
      </c>
      <c r="G26" s="208" t="n">
        <v>41397</v>
      </c>
      <c r="H26" s="202" t="n">
        <v>41407</v>
      </c>
    </row>
    <row r="27" customFormat="false" ht="17.25" hidden="false" customHeight="false" outlineLevel="0" collapsed="false">
      <c r="A27" s="166" t="n">
        <v>41399</v>
      </c>
      <c r="B27" s="188" t="n">
        <v>41412</v>
      </c>
      <c r="C27" s="209" t="n">
        <v>41417</v>
      </c>
      <c r="D27" s="204" t="n">
        <v>2013023</v>
      </c>
      <c r="E27" s="215" t="n">
        <v>41385</v>
      </c>
      <c r="F27" s="216" t="n">
        <v>41398</v>
      </c>
      <c r="G27" s="101" t="n">
        <v>41411</v>
      </c>
      <c r="H27" s="211" t="n">
        <v>41452</v>
      </c>
    </row>
    <row r="28" customFormat="false" ht="17.25" hidden="false" customHeight="false" outlineLevel="0" collapsed="false">
      <c r="A28" s="195" t="n">
        <v>41413</v>
      </c>
      <c r="B28" s="196" t="n">
        <v>41426</v>
      </c>
      <c r="C28" s="206" t="n">
        <v>41432</v>
      </c>
      <c r="D28" s="207" t="n">
        <v>2013024</v>
      </c>
      <c r="E28" s="213" t="n">
        <v>41399</v>
      </c>
      <c r="F28" s="214" t="n">
        <v>41412</v>
      </c>
      <c r="G28" s="201" t="s">
        <v>78</v>
      </c>
      <c r="H28" s="202" t="n">
        <v>41435</v>
      </c>
    </row>
    <row r="29" customFormat="false" ht="17.25" hidden="false" customHeight="false" outlineLevel="0" collapsed="false">
      <c r="A29" s="166" t="n">
        <v>41427</v>
      </c>
      <c r="B29" s="188" t="n">
        <v>41440</v>
      </c>
      <c r="C29" s="203" t="n">
        <v>41446</v>
      </c>
      <c r="D29" s="204" t="n">
        <v>2013025</v>
      </c>
      <c r="E29" s="215" t="n">
        <v>41413</v>
      </c>
      <c r="F29" s="216" t="n">
        <v>41426</v>
      </c>
      <c r="G29" s="106" t="s">
        <v>79</v>
      </c>
      <c r="H29" s="132" t="n">
        <v>41449</v>
      </c>
    </row>
    <row r="30" customFormat="false" ht="17.25" hidden="false" customHeight="false" outlineLevel="0" collapsed="false">
      <c r="A30" s="195" t="n">
        <v>41441</v>
      </c>
      <c r="B30" s="196" t="n">
        <v>41454</v>
      </c>
      <c r="C30" s="206" t="n">
        <v>41460</v>
      </c>
      <c r="D30" s="207" t="n">
        <v>2013026</v>
      </c>
      <c r="E30" s="213" t="n">
        <v>41427</v>
      </c>
      <c r="F30" s="214" t="n">
        <v>41440</v>
      </c>
      <c r="G30" s="217" t="s">
        <v>80</v>
      </c>
      <c r="H30" s="211" t="n">
        <v>41463</v>
      </c>
    </row>
    <row r="31" customFormat="false" ht="17.25" hidden="false" customHeight="false" outlineLevel="0" collapsed="false">
      <c r="A31" s="147" t="n">
        <v>41455</v>
      </c>
      <c r="B31" s="218" t="n">
        <v>41461</v>
      </c>
      <c r="C31" s="219" t="n">
        <v>41474</v>
      </c>
      <c r="D31" s="220" t="n">
        <v>2014001</v>
      </c>
      <c r="E31" s="215" t="n">
        <v>41441</v>
      </c>
      <c r="F31" s="216" t="n">
        <v>41454</v>
      </c>
      <c r="G31" s="221" t="s">
        <v>81</v>
      </c>
      <c r="H31" s="141" t="n">
        <v>41477</v>
      </c>
    </row>
    <row r="32" customFormat="false" ht="12.75" hidden="false" customHeight="false" outlineLevel="0" collapsed="false">
      <c r="A32" s="222"/>
      <c r="B32" s="223"/>
      <c r="G32" s="103"/>
    </row>
    <row r="33" customFormat="false" ht="12.75" hidden="false" customHeight="false" outlineLevel="0" collapsed="false">
      <c r="A33" s="148" t="s">
        <v>33</v>
      </c>
      <c r="B33" s="149" t="s">
        <v>44</v>
      </c>
      <c r="C33" s="149"/>
      <c r="D33" s="149"/>
      <c r="E33" s="224" t="s">
        <v>82</v>
      </c>
      <c r="F33" s="224"/>
      <c r="G33" s="103"/>
    </row>
    <row r="34" customFormat="false" ht="12.75" hidden="false" customHeight="false" outlineLevel="0" collapsed="false">
      <c r="A34" s="148" t="s">
        <v>45</v>
      </c>
      <c r="B34" s="225" t="s">
        <v>83</v>
      </c>
      <c r="C34" s="225"/>
      <c r="D34" s="225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2.71"/>
    <col collapsed="false" customWidth="true" hidden="false" outlineLevel="0" max="4" min="4" style="2" width="12.27"/>
    <col collapsed="false" customWidth="true" hidden="false" outlineLevel="0" max="6" min="5" style="120" width="12.13"/>
    <col collapsed="false" customWidth="true" hidden="false" outlineLevel="0" max="7" min="7" style="2" width="14.54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189" t="s">
        <v>0</v>
      </c>
      <c r="B1" s="189"/>
      <c r="C1" s="190" t="s">
        <v>47</v>
      </c>
      <c r="D1" s="190" t="s">
        <v>2</v>
      </c>
      <c r="E1" s="191" t="s">
        <v>3</v>
      </c>
      <c r="F1" s="191"/>
      <c r="G1" s="192" t="s">
        <v>10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13" t="s">
        <v>84</v>
      </c>
      <c r="D2" s="13"/>
      <c r="E2" s="193" t="s">
        <v>4</v>
      </c>
      <c r="F2" s="193"/>
      <c r="G2" s="48" t="s">
        <v>29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19" t="s">
        <v>15</v>
      </c>
      <c r="D3" s="20" t="s">
        <v>39</v>
      </c>
      <c r="E3" s="194" t="s">
        <v>6</v>
      </c>
      <c r="F3" s="194" t="s">
        <v>7</v>
      </c>
      <c r="G3" s="48" t="s">
        <v>16</v>
      </c>
      <c r="H3" s="154" t="s">
        <v>17</v>
      </c>
    </row>
    <row r="4" customFormat="false" ht="17.25" hidden="false" customHeight="false" outlineLevel="0" collapsed="false">
      <c r="A4" s="195" t="n">
        <v>41441</v>
      </c>
      <c r="B4" s="196" t="n">
        <v>41454</v>
      </c>
      <c r="C4" s="206" t="n">
        <v>41460</v>
      </c>
      <c r="D4" s="207" t="n">
        <v>2014026</v>
      </c>
      <c r="E4" s="213" t="n">
        <v>41427</v>
      </c>
      <c r="F4" s="214" t="n">
        <v>41440</v>
      </c>
      <c r="G4" s="217" t="s">
        <v>80</v>
      </c>
      <c r="H4" s="211" t="n">
        <v>41463</v>
      </c>
      <c r="K4" s="165"/>
    </row>
    <row r="5" customFormat="false" ht="17.25" hidden="false" customHeight="false" outlineLevel="0" collapsed="false">
      <c r="A5" s="147" t="n">
        <v>41455</v>
      </c>
      <c r="B5" s="218" t="n">
        <v>41468</v>
      </c>
      <c r="C5" s="219" t="n">
        <v>41474</v>
      </c>
      <c r="D5" s="220" t="n">
        <v>2015001</v>
      </c>
      <c r="E5" s="195" t="n">
        <v>41441</v>
      </c>
      <c r="F5" s="196" t="n">
        <v>41454</v>
      </c>
      <c r="G5" s="221" t="s">
        <v>81</v>
      </c>
      <c r="H5" s="141" t="n">
        <v>41477</v>
      </c>
    </row>
    <row r="6" customFormat="false" ht="17.25" hidden="false" customHeight="false" outlineLevel="0" collapsed="false">
      <c r="A6" s="195" t="n">
        <v>41469</v>
      </c>
      <c r="B6" s="196" t="n">
        <v>41482</v>
      </c>
      <c r="C6" s="206" t="n">
        <v>41488</v>
      </c>
      <c r="D6" s="207" t="n">
        <f aca="false">D5+1</f>
        <v>2015002</v>
      </c>
      <c r="E6" s="147" t="n">
        <v>41455</v>
      </c>
      <c r="F6" s="218" t="n">
        <v>41468</v>
      </c>
      <c r="G6" s="208" t="n">
        <v>41481</v>
      </c>
      <c r="H6" s="202" t="n">
        <v>41491</v>
      </c>
    </row>
    <row r="7" customFormat="false" ht="17.25" hidden="false" customHeight="false" outlineLevel="0" collapsed="false">
      <c r="A7" s="166" t="n">
        <v>41483</v>
      </c>
      <c r="B7" s="188" t="n">
        <v>41496</v>
      </c>
      <c r="C7" s="203" t="n">
        <v>41502</v>
      </c>
      <c r="D7" s="204" t="n">
        <f aca="false">D6+1</f>
        <v>2015003</v>
      </c>
      <c r="E7" s="195" t="n">
        <v>41469</v>
      </c>
      <c r="F7" s="196" t="n">
        <v>41482</v>
      </c>
      <c r="G7" s="101" t="n">
        <v>41495</v>
      </c>
      <c r="H7" s="132" t="n">
        <v>41505</v>
      </c>
    </row>
    <row r="8" customFormat="false" ht="17.25" hidden="false" customHeight="false" outlineLevel="0" collapsed="false">
      <c r="A8" s="195" t="n">
        <v>41497</v>
      </c>
      <c r="B8" s="196" t="n">
        <v>41510</v>
      </c>
      <c r="C8" s="203" t="n">
        <v>41516</v>
      </c>
      <c r="D8" s="207" t="n">
        <f aca="false">D7+1</f>
        <v>2015004</v>
      </c>
      <c r="E8" s="166" t="n">
        <v>41483</v>
      </c>
      <c r="F8" s="188" t="n">
        <v>41496</v>
      </c>
      <c r="G8" s="210" t="n">
        <v>41509</v>
      </c>
      <c r="H8" s="211" t="n">
        <v>41519</v>
      </c>
    </row>
    <row r="9" customFormat="false" ht="17.25" hidden="false" customHeight="false" outlineLevel="0" collapsed="false">
      <c r="A9" s="166" t="n">
        <v>41511</v>
      </c>
      <c r="B9" s="188" t="n">
        <v>41524</v>
      </c>
      <c r="C9" s="203" t="n">
        <v>41530</v>
      </c>
      <c r="D9" s="204" t="n">
        <f aca="false">D8+1</f>
        <v>2015005</v>
      </c>
      <c r="E9" s="195" t="n">
        <v>41497</v>
      </c>
      <c r="F9" s="196" t="n">
        <v>41510</v>
      </c>
      <c r="G9" s="101" t="n">
        <v>41523</v>
      </c>
      <c r="H9" s="132" t="n">
        <v>41533</v>
      </c>
    </row>
    <row r="10" customFormat="false" ht="17.25" hidden="false" customHeight="false" outlineLevel="0" collapsed="false">
      <c r="A10" s="195" t="n">
        <v>41525</v>
      </c>
      <c r="B10" s="196" t="n">
        <v>41538</v>
      </c>
      <c r="C10" s="206" t="n">
        <v>41544</v>
      </c>
      <c r="D10" s="207" t="n">
        <f aca="false">D9+1</f>
        <v>2015006</v>
      </c>
      <c r="E10" s="166" t="n">
        <v>41511</v>
      </c>
      <c r="F10" s="188" t="n">
        <v>41524</v>
      </c>
      <c r="G10" s="208" t="n">
        <v>41537</v>
      </c>
      <c r="H10" s="202" t="n">
        <v>41544</v>
      </c>
    </row>
    <row r="11" customFormat="false" ht="17.25" hidden="false" customHeight="false" outlineLevel="0" collapsed="false">
      <c r="A11" s="166" t="n">
        <v>41539</v>
      </c>
      <c r="B11" s="188" t="n">
        <v>41552</v>
      </c>
      <c r="C11" s="203" t="n">
        <v>41558</v>
      </c>
      <c r="D11" s="204" t="n">
        <f aca="false">D10+1</f>
        <v>2015007</v>
      </c>
      <c r="E11" s="195" t="n">
        <v>41525</v>
      </c>
      <c r="F11" s="196" t="n">
        <v>41538</v>
      </c>
      <c r="G11" s="101" t="n">
        <v>41551</v>
      </c>
      <c r="H11" s="132" t="n">
        <v>41561</v>
      </c>
    </row>
    <row r="12" customFormat="false" ht="17.25" hidden="false" customHeight="false" outlineLevel="0" collapsed="false">
      <c r="A12" s="195" t="n">
        <v>41553</v>
      </c>
      <c r="B12" s="196" t="n">
        <v>41566</v>
      </c>
      <c r="C12" s="206" t="n">
        <v>41572</v>
      </c>
      <c r="D12" s="207" t="n">
        <f aca="false">D11+1</f>
        <v>2015008</v>
      </c>
      <c r="E12" s="166" t="n">
        <v>41539</v>
      </c>
      <c r="F12" s="188" t="n">
        <v>41552</v>
      </c>
      <c r="G12" s="208" t="n">
        <v>41565</v>
      </c>
      <c r="H12" s="202" t="n">
        <v>41575</v>
      </c>
    </row>
    <row r="13" customFormat="false" ht="17.25" hidden="false" customHeight="false" outlineLevel="0" collapsed="false">
      <c r="A13" s="166" t="n">
        <v>41567</v>
      </c>
      <c r="B13" s="188" t="n">
        <v>41580</v>
      </c>
      <c r="C13" s="203" t="n">
        <v>41586</v>
      </c>
      <c r="D13" s="204" t="n">
        <f aca="false">D12+1</f>
        <v>2015009</v>
      </c>
      <c r="E13" s="195" t="n">
        <v>41553</v>
      </c>
      <c r="F13" s="196" t="n">
        <v>41566</v>
      </c>
      <c r="G13" s="101" t="n">
        <v>41579</v>
      </c>
      <c r="H13" s="132" t="n">
        <v>41589</v>
      </c>
    </row>
    <row r="14" customFormat="false" ht="17.25" hidden="false" customHeight="false" outlineLevel="0" collapsed="false">
      <c r="A14" s="195" t="n">
        <v>41581</v>
      </c>
      <c r="B14" s="196" t="n">
        <v>41594</v>
      </c>
      <c r="C14" s="203" t="n">
        <v>41600</v>
      </c>
      <c r="D14" s="207" t="n">
        <f aca="false">D13+1</f>
        <v>2015010</v>
      </c>
      <c r="E14" s="166" t="n">
        <v>41567</v>
      </c>
      <c r="F14" s="188" t="n">
        <v>41580</v>
      </c>
      <c r="G14" s="226" t="s">
        <v>85</v>
      </c>
      <c r="H14" s="211" t="n">
        <v>41603</v>
      </c>
    </row>
    <row r="15" customFormat="false" ht="17.25" hidden="false" customHeight="false" outlineLevel="0" collapsed="false">
      <c r="A15" s="166" t="n">
        <v>41595</v>
      </c>
      <c r="B15" s="188" t="n">
        <v>41608</v>
      </c>
      <c r="C15" s="203" t="n">
        <v>41614</v>
      </c>
      <c r="D15" s="204" t="n">
        <f aca="false">D14+1</f>
        <v>2015011</v>
      </c>
      <c r="E15" s="195" t="n">
        <v>41581</v>
      </c>
      <c r="F15" s="196" t="n">
        <v>41594</v>
      </c>
      <c r="G15" s="205" t="s">
        <v>86</v>
      </c>
      <c r="H15" s="132" t="n">
        <v>41617</v>
      </c>
    </row>
    <row r="16" customFormat="false" ht="17.25" hidden="false" customHeight="false" outlineLevel="0" collapsed="false">
      <c r="A16" s="195" t="n">
        <v>41609</v>
      </c>
      <c r="B16" s="196" t="n">
        <v>41622</v>
      </c>
      <c r="C16" s="206" t="n">
        <v>41628</v>
      </c>
      <c r="D16" s="207" t="n">
        <f aca="false">D15+1</f>
        <v>2015012</v>
      </c>
      <c r="E16" s="166" t="n">
        <v>41595</v>
      </c>
      <c r="F16" s="188" t="n">
        <v>41608</v>
      </c>
      <c r="G16" s="210" t="n">
        <v>41621</v>
      </c>
      <c r="H16" s="202" t="n">
        <v>41631</v>
      </c>
    </row>
    <row r="17" customFormat="false" ht="17.25" hidden="false" customHeight="false" outlineLevel="0" collapsed="false">
      <c r="A17" s="166" t="n">
        <v>41623</v>
      </c>
      <c r="B17" s="188" t="n">
        <v>41636</v>
      </c>
      <c r="C17" s="203" t="n">
        <v>41642</v>
      </c>
      <c r="D17" s="204" t="n">
        <f aca="false">D16+1</f>
        <v>2015013</v>
      </c>
      <c r="E17" s="195" t="n">
        <v>41609</v>
      </c>
      <c r="F17" s="196" t="n">
        <v>41622</v>
      </c>
      <c r="G17" s="205" t="s">
        <v>87</v>
      </c>
      <c r="H17" s="211" t="n">
        <v>41645</v>
      </c>
    </row>
    <row r="18" customFormat="false" ht="17.25" hidden="false" customHeight="false" outlineLevel="0" collapsed="false">
      <c r="A18" s="195" t="n">
        <v>41637</v>
      </c>
      <c r="B18" s="196" t="n">
        <v>41650</v>
      </c>
      <c r="C18" s="206" t="n">
        <v>41656</v>
      </c>
      <c r="D18" s="207" t="n">
        <f aca="false">D17+1</f>
        <v>2015014</v>
      </c>
      <c r="E18" s="166" t="n">
        <v>41623</v>
      </c>
      <c r="F18" s="188" t="n">
        <v>41636</v>
      </c>
      <c r="G18" s="208" t="n">
        <v>41649</v>
      </c>
      <c r="H18" s="202" t="n">
        <v>41659</v>
      </c>
    </row>
    <row r="19" customFormat="false" ht="17.25" hidden="false" customHeight="false" outlineLevel="0" collapsed="false">
      <c r="A19" s="166" t="n">
        <v>41651</v>
      </c>
      <c r="B19" s="188" t="n">
        <v>41664</v>
      </c>
      <c r="C19" s="203" t="n">
        <v>41670</v>
      </c>
      <c r="D19" s="204" t="n">
        <f aca="false">D18+1</f>
        <v>2015015</v>
      </c>
      <c r="E19" s="195" t="n">
        <v>41637</v>
      </c>
      <c r="F19" s="196" t="n">
        <v>41650</v>
      </c>
      <c r="G19" s="101" t="n">
        <v>41663</v>
      </c>
      <c r="H19" s="132" t="n">
        <v>41673</v>
      </c>
    </row>
    <row r="20" customFormat="false" ht="17.25" hidden="false" customHeight="false" outlineLevel="0" collapsed="false">
      <c r="A20" s="195" t="n">
        <v>41665</v>
      </c>
      <c r="B20" s="196" t="n">
        <v>41678</v>
      </c>
      <c r="C20" s="206" t="n">
        <v>41684</v>
      </c>
      <c r="D20" s="207" t="n">
        <f aca="false">D19+1</f>
        <v>2015016</v>
      </c>
      <c r="E20" s="166" t="n">
        <v>41651</v>
      </c>
      <c r="F20" s="188" t="n">
        <v>41664</v>
      </c>
      <c r="G20" s="208" t="n">
        <v>41677</v>
      </c>
      <c r="H20" s="202" t="n">
        <v>41687</v>
      </c>
    </row>
    <row r="21" customFormat="false" ht="17.25" hidden="false" customHeight="false" outlineLevel="0" collapsed="false">
      <c r="A21" s="166" t="n">
        <v>41679</v>
      </c>
      <c r="B21" s="188" t="n">
        <v>41692</v>
      </c>
      <c r="C21" s="203" t="n">
        <v>41698</v>
      </c>
      <c r="D21" s="204" t="n">
        <f aca="false">D20+1</f>
        <v>2015017</v>
      </c>
      <c r="E21" s="195" t="n">
        <v>41665</v>
      </c>
      <c r="F21" s="196" t="n">
        <v>41678</v>
      </c>
      <c r="G21" s="101" t="n">
        <v>41691</v>
      </c>
      <c r="H21" s="132" t="n">
        <v>41701</v>
      </c>
    </row>
    <row r="22" customFormat="false" ht="17.25" hidden="false" customHeight="false" outlineLevel="0" collapsed="false">
      <c r="A22" s="195" t="n">
        <v>41693</v>
      </c>
      <c r="B22" s="196" t="n">
        <v>41706</v>
      </c>
      <c r="C22" s="206" t="n">
        <v>41712</v>
      </c>
      <c r="D22" s="207" t="n">
        <f aca="false">D21+1</f>
        <v>2015018</v>
      </c>
      <c r="E22" s="166" t="n">
        <v>41679</v>
      </c>
      <c r="F22" s="188" t="n">
        <v>41692</v>
      </c>
      <c r="G22" s="208" t="n">
        <v>41705</v>
      </c>
      <c r="H22" s="202" t="n">
        <v>41715</v>
      </c>
    </row>
    <row r="23" customFormat="false" ht="17.25" hidden="false" customHeight="false" outlineLevel="0" collapsed="false">
      <c r="A23" s="166" t="n">
        <v>41707</v>
      </c>
      <c r="B23" s="188" t="n">
        <v>41720</v>
      </c>
      <c r="C23" s="203" t="n">
        <v>41726</v>
      </c>
      <c r="D23" s="204" t="n">
        <f aca="false">D22+1</f>
        <v>2015019</v>
      </c>
      <c r="E23" s="195" t="n">
        <v>41693</v>
      </c>
      <c r="F23" s="196" t="n">
        <v>41706</v>
      </c>
      <c r="G23" s="101" t="n">
        <v>41719</v>
      </c>
      <c r="H23" s="132" t="n">
        <v>41729</v>
      </c>
    </row>
    <row r="24" customFormat="false" ht="17.25" hidden="false" customHeight="false" outlineLevel="0" collapsed="false">
      <c r="A24" s="195" t="n">
        <v>41721</v>
      </c>
      <c r="B24" s="196" t="n">
        <v>41734</v>
      </c>
      <c r="C24" s="206" t="n">
        <v>41740</v>
      </c>
      <c r="D24" s="207" t="n">
        <f aca="false">D23+1</f>
        <v>2015020</v>
      </c>
      <c r="E24" s="166" t="n">
        <v>41707</v>
      </c>
      <c r="F24" s="188" t="n">
        <v>41720</v>
      </c>
      <c r="G24" s="208" t="n">
        <v>41733</v>
      </c>
      <c r="H24" s="202" t="n">
        <v>41743</v>
      </c>
    </row>
    <row r="25" customFormat="false" ht="17.25" hidden="false" customHeight="false" outlineLevel="0" collapsed="false">
      <c r="A25" s="166" t="n">
        <v>41735</v>
      </c>
      <c r="B25" s="188" t="n">
        <v>41748</v>
      </c>
      <c r="C25" s="203" t="n">
        <v>41754</v>
      </c>
      <c r="D25" s="204" t="n">
        <f aca="false">D24+1</f>
        <v>2015021</v>
      </c>
      <c r="E25" s="195" t="n">
        <v>41721</v>
      </c>
      <c r="F25" s="196" t="n">
        <v>41734</v>
      </c>
      <c r="G25" s="101" t="n">
        <v>41747</v>
      </c>
      <c r="H25" s="132" t="n">
        <v>41757</v>
      </c>
    </row>
    <row r="26" customFormat="false" ht="17.25" hidden="false" customHeight="false" outlineLevel="0" collapsed="false">
      <c r="A26" s="195" t="n">
        <v>41749</v>
      </c>
      <c r="B26" s="196" t="n">
        <v>41762</v>
      </c>
      <c r="C26" s="206" t="n">
        <v>41768</v>
      </c>
      <c r="D26" s="207" t="n">
        <f aca="false">D25+1</f>
        <v>2015022</v>
      </c>
      <c r="E26" s="166" t="n">
        <v>41735</v>
      </c>
      <c r="F26" s="188" t="n">
        <v>41748</v>
      </c>
      <c r="G26" s="208" t="n">
        <v>41761</v>
      </c>
      <c r="H26" s="202" t="n">
        <v>41771</v>
      </c>
    </row>
    <row r="27" customFormat="false" ht="17.25" hidden="false" customHeight="false" outlineLevel="0" collapsed="false">
      <c r="A27" s="166" t="n">
        <v>41763</v>
      </c>
      <c r="B27" s="188" t="n">
        <v>41776</v>
      </c>
      <c r="C27" s="203" t="n">
        <v>41782</v>
      </c>
      <c r="D27" s="204" t="n">
        <f aca="false">D26+1</f>
        <v>2015023</v>
      </c>
      <c r="E27" s="195" t="n">
        <v>41749</v>
      </c>
      <c r="F27" s="196" t="n">
        <v>41762</v>
      </c>
      <c r="G27" s="101" t="n">
        <v>41775</v>
      </c>
      <c r="H27" s="211" t="n">
        <v>41785</v>
      </c>
    </row>
    <row r="28" customFormat="false" ht="17.25" hidden="false" customHeight="false" outlineLevel="0" collapsed="false">
      <c r="A28" s="195" t="n">
        <v>41777</v>
      </c>
      <c r="B28" s="196" t="n">
        <v>41790</v>
      </c>
      <c r="C28" s="206" t="n">
        <v>41796</v>
      </c>
      <c r="D28" s="207" t="n">
        <f aca="false">D27+1</f>
        <v>2015024</v>
      </c>
      <c r="E28" s="166" t="n">
        <v>41763</v>
      </c>
      <c r="F28" s="188" t="n">
        <v>41776</v>
      </c>
      <c r="G28" s="210" t="n">
        <v>41789</v>
      </c>
      <c r="H28" s="202" t="n">
        <v>41799</v>
      </c>
    </row>
    <row r="29" customFormat="false" ht="17.25" hidden="false" customHeight="false" outlineLevel="0" collapsed="false">
      <c r="A29" s="166" t="n">
        <v>41791</v>
      </c>
      <c r="B29" s="188" t="n">
        <v>41804</v>
      </c>
      <c r="C29" s="203" t="n">
        <v>41810</v>
      </c>
      <c r="D29" s="204" t="n">
        <f aca="false">D28+1</f>
        <v>2015025</v>
      </c>
      <c r="E29" s="195" t="n">
        <v>41777</v>
      </c>
      <c r="F29" s="196" t="n">
        <v>41790</v>
      </c>
      <c r="G29" s="205" t="s">
        <v>88</v>
      </c>
      <c r="H29" s="132" t="n">
        <v>41813</v>
      </c>
    </row>
    <row r="30" customFormat="false" ht="17.25" hidden="false" customHeight="false" outlineLevel="0" collapsed="false">
      <c r="A30" s="195" t="n">
        <v>41805</v>
      </c>
      <c r="B30" s="196" t="n">
        <v>41818</v>
      </c>
      <c r="C30" s="206" t="n">
        <v>41824</v>
      </c>
      <c r="D30" s="207" t="n">
        <f aca="false">D29+1</f>
        <v>2015026</v>
      </c>
      <c r="E30" s="166" t="n">
        <v>41791</v>
      </c>
      <c r="F30" s="188" t="n">
        <v>41804</v>
      </c>
      <c r="G30" s="217" t="s">
        <v>89</v>
      </c>
      <c r="H30" s="211" t="n">
        <v>41827</v>
      </c>
    </row>
    <row r="31" customFormat="false" ht="17.25" hidden="false" customHeight="false" outlineLevel="0" collapsed="false">
      <c r="A31" s="147" t="n">
        <v>41819</v>
      </c>
      <c r="B31" s="218" t="n">
        <v>41832</v>
      </c>
      <c r="C31" s="219" t="n">
        <v>41838</v>
      </c>
      <c r="D31" s="220" t="n">
        <v>2016001</v>
      </c>
      <c r="E31" s="227" t="n">
        <v>41805</v>
      </c>
      <c r="F31" s="228" t="n">
        <v>41818</v>
      </c>
      <c r="G31" s="221" t="s">
        <v>90</v>
      </c>
      <c r="H31" s="141" t="n">
        <v>41841</v>
      </c>
    </row>
    <row r="32" customFormat="false" ht="17.25" hidden="false" customHeight="false" outlineLevel="0" collapsed="false">
      <c r="A32" s="222"/>
      <c r="B32" s="223"/>
      <c r="E32" s="127"/>
      <c r="F32" s="127"/>
      <c r="G32" s="103"/>
    </row>
    <row r="33" customFormat="false" ht="12.75" hidden="false" customHeight="false" outlineLevel="0" collapsed="false">
      <c r="A33" s="148" t="s">
        <v>33</v>
      </c>
      <c r="B33" s="149" t="s">
        <v>44</v>
      </c>
      <c r="C33" s="149"/>
      <c r="D33" s="149"/>
      <c r="E33" s="229"/>
      <c r="F33" s="229"/>
      <c r="G33" s="103"/>
    </row>
    <row r="34" customFormat="false" ht="12.75" hidden="false" customHeight="false" outlineLevel="0" collapsed="false">
      <c r="A34" s="148" t="s">
        <v>45</v>
      </c>
      <c r="B34" s="225" t="s">
        <v>91</v>
      </c>
      <c r="C34" s="225"/>
      <c r="D34" s="225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3.86"/>
    <col collapsed="false" customWidth="true" hidden="false" outlineLevel="0" max="4" min="4" style="2" width="15.39"/>
    <col collapsed="false" customWidth="true" hidden="false" outlineLevel="0" max="6" min="5" style="120" width="12.13"/>
    <col collapsed="false" customWidth="true" hidden="false" outlineLevel="0" max="7" min="7" style="2" width="16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230" t="s">
        <v>0</v>
      </c>
      <c r="B1" s="230"/>
      <c r="C1" s="231" t="s">
        <v>47</v>
      </c>
      <c r="D1" s="231" t="s">
        <v>2</v>
      </c>
      <c r="E1" s="232" t="s">
        <v>3</v>
      </c>
      <c r="F1" s="232"/>
      <c r="G1" s="192" t="s">
        <v>10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92</v>
      </c>
      <c r="D2" s="233"/>
      <c r="E2" s="193" t="s">
        <v>4</v>
      </c>
      <c r="F2" s="193"/>
      <c r="G2" s="48" t="s">
        <v>29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48" t="s">
        <v>16</v>
      </c>
      <c r="H3" s="154" t="s">
        <v>17</v>
      </c>
    </row>
    <row r="4" customFormat="false" ht="17.25" hidden="false" customHeight="false" outlineLevel="0" collapsed="false">
      <c r="A4" s="236" t="n">
        <v>42183</v>
      </c>
      <c r="B4" s="237" t="n">
        <f aca="false">A4+13</f>
        <v>42196</v>
      </c>
      <c r="C4" s="238" t="n">
        <f aca="false">B4+6</f>
        <v>42202</v>
      </c>
      <c r="D4" s="239" t="n">
        <v>2016001</v>
      </c>
      <c r="E4" s="240" t="n">
        <f aca="false">A4-14</f>
        <v>42169</v>
      </c>
      <c r="F4" s="237" t="n">
        <f aca="false">E4+13</f>
        <v>42182</v>
      </c>
      <c r="G4" s="241" t="s">
        <v>93</v>
      </c>
      <c r="H4" s="242" t="n">
        <f aca="false">C4+3</f>
        <v>42205</v>
      </c>
      <c r="K4" s="165"/>
    </row>
    <row r="5" customFormat="false" ht="17.25" hidden="false" customHeight="false" outlineLevel="0" collapsed="false">
      <c r="A5" s="243" t="n">
        <f aca="false">A4+14</f>
        <v>42197</v>
      </c>
      <c r="B5" s="126" t="n">
        <f aca="false">B4+14</f>
        <v>42210</v>
      </c>
      <c r="C5" s="244" t="n">
        <f aca="false">C4+14</f>
        <v>42216</v>
      </c>
      <c r="D5" s="235" t="n">
        <v>2016002</v>
      </c>
      <c r="E5" s="245" t="n">
        <f aca="false">E4+14</f>
        <v>42183</v>
      </c>
      <c r="F5" s="243" t="n">
        <f aca="false">F4+14</f>
        <v>42196</v>
      </c>
      <c r="G5" s="85" t="n">
        <f aca="false">B5-1</f>
        <v>42209</v>
      </c>
      <c r="H5" s="246" t="n">
        <f aca="false">C5+3</f>
        <v>42219</v>
      </c>
    </row>
    <row r="6" customFormat="false" ht="17.25" hidden="false" customHeight="false" outlineLevel="0" collapsed="false">
      <c r="A6" s="236" t="n">
        <f aca="false">A5+14</f>
        <v>42211</v>
      </c>
      <c r="B6" s="247" t="n">
        <f aca="false">B5+14</f>
        <v>42224</v>
      </c>
      <c r="C6" s="248" t="n">
        <f aca="false">C5+14</f>
        <v>42230</v>
      </c>
      <c r="D6" s="239" t="n">
        <v>2016003</v>
      </c>
      <c r="E6" s="240" t="n">
        <f aca="false">E5+14</f>
        <v>42197</v>
      </c>
      <c r="F6" s="236" t="n">
        <f aca="false">F5+14</f>
        <v>42210</v>
      </c>
      <c r="G6" s="249" t="n">
        <f aca="false">B6-1</f>
        <v>42223</v>
      </c>
      <c r="H6" s="242" t="n">
        <f aca="false">C6+3</f>
        <v>42233</v>
      </c>
    </row>
    <row r="7" customFormat="false" ht="17.25" hidden="false" customHeight="false" outlineLevel="0" collapsed="false">
      <c r="A7" s="243" t="n">
        <f aca="false">A6+14</f>
        <v>42225</v>
      </c>
      <c r="B7" s="126" t="n">
        <f aca="false">B6+14</f>
        <v>42238</v>
      </c>
      <c r="C7" s="244" t="n">
        <f aca="false">C6+14</f>
        <v>42244</v>
      </c>
      <c r="D7" s="250" t="n">
        <v>2016004</v>
      </c>
      <c r="E7" s="245" t="n">
        <f aca="false">E6+14</f>
        <v>42211</v>
      </c>
      <c r="F7" s="243" t="n">
        <f aca="false">F6+14</f>
        <v>42224</v>
      </c>
      <c r="G7" s="85" t="n">
        <f aca="false">B7-1</f>
        <v>42237</v>
      </c>
      <c r="H7" s="246" t="n">
        <f aca="false">C7+3</f>
        <v>42247</v>
      </c>
    </row>
    <row r="8" customFormat="false" ht="17.25" hidden="false" customHeight="false" outlineLevel="0" collapsed="false">
      <c r="A8" s="236" t="n">
        <f aca="false">A7+14</f>
        <v>42239</v>
      </c>
      <c r="B8" s="247" t="n">
        <f aca="false">B7+14</f>
        <v>42252</v>
      </c>
      <c r="C8" s="248" t="n">
        <f aca="false">C7+14</f>
        <v>42258</v>
      </c>
      <c r="D8" s="239" t="n">
        <v>2016005</v>
      </c>
      <c r="E8" s="240" t="n">
        <f aca="false">E7+14</f>
        <v>42225</v>
      </c>
      <c r="F8" s="236" t="n">
        <f aca="false">F7+14</f>
        <v>42238</v>
      </c>
      <c r="G8" s="249" t="n">
        <f aca="false">B8-1</f>
        <v>42251</v>
      </c>
      <c r="H8" s="242" t="n">
        <f aca="false">C8+3</f>
        <v>42261</v>
      </c>
    </row>
    <row r="9" customFormat="false" ht="17.25" hidden="false" customHeight="false" outlineLevel="0" collapsed="false">
      <c r="A9" s="243" t="n">
        <f aca="false">A8+14</f>
        <v>42253</v>
      </c>
      <c r="B9" s="126" t="n">
        <f aca="false">B8+14</f>
        <v>42266</v>
      </c>
      <c r="C9" s="244" t="n">
        <f aca="false">C8+14</f>
        <v>42272</v>
      </c>
      <c r="D9" s="250" t="n">
        <v>2016006</v>
      </c>
      <c r="E9" s="245" t="n">
        <f aca="false">E8+14</f>
        <v>42239</v>
      </c>
      <c r="F9" s="243" t="n">
        <f aca="false">F8+14</f>
        <v>42252</v>
      </c>
      <c r="G9" s="85" t="n">
        <f aca="false">B9-1</f>
        <v>42265</v>
      </c>
      <c r="H9" s="246" t="n">
        <f aca="false">C9+3</f>
        <v>42275</v>
      </c>
    </row>
    <row r="10" customFormat="false" ht="17.25" hidden="false" customHeight="false" outlineLevel="0" collapsed="false">
      <c r="A10" s="236" t="n">
        <f aca="false">A9+14</f>
        <v>42267</v>
      </c>
      <c r="B10" s="247" t="n">
        <f aca="false">B9+14</f>
        <v>42280</v>
      </c>
      <c r="C10" s="248" t="n">
        <f aca="false">C9+14</f>
        <v>42286</v>
      </c>
      <c r="D10" s="251" t="n">
        <v>2016007</v>
      </c>
      <c r="E10" s="240" t="n">
        <f aca="false">E9+14</f>
        <v>42253</v>
      </c>
      <c r="F10" s="236" t="n">
        <f aca="false">F9+14</f>
        <v>42266</v>
      </c>
      <c r="G10" s="249" t="n">
        <f aca="false">B10-1</f>
        <v>42279</v>
      </c>
      <c r="H10" s="242" t="n">
        <f aca="false">C10+3</f>
        <v>42289</v>
      </c>
    </row>
    <row r="11" customFormat="false" ht="17.25" hidden="false" customHeight="false" outlineLevel="0" collapsed="false">
      <c r="A11" s="243" t="n">
        <f aca="false">A10+14</f>
        <v>42281</v>
      </c>
      <c r="B11" s="126" t="n">
        <f aca="false">B10+14</f>
        <v>42294</v>
      </c>
      <c r="C11" s="244" t="n">
        <f aca="false">C10+14</f>
        <v>42300</v>
      </c>
      <c r="D11" s="250" t="n">
        <v>2016008</v>
      </c>
      <c r="E11" s="245" t="n">
        <f aca="false">E10+14</f>
        <v>42267</v>
      </c>
      <c r="F11" s="243" t="n">
        <f aca="false">F10+14</f>
        <v>42280</v>
      </c>
      <c r="G11" s="85" t="n">
        <f aca="false">B11-1</f>
        <v>42293</v>
      </c>
      <c r="H11" s="246" t="n">
        <f aca="false">C11+3</f>
        <v>42303</v>
      </c>
    </row>
    <row r="12" customFormat="false" ht="17.25" hidden="false" customHeight="false" outlineLevel="0" collapsed="false">
      <c r="A12" s="236" t="n">
        <f aca="false">A11+14</f>
        <v>42295</v>
      </c>
      <c r="B12" s="247" t="n">
        <f aca="false">B11+14</f>
        <v>42308</v>
      </c>
      <c r="C12" s="248" t="n">
        <f aca="false">C11+14</f>
        <v>42314</v>
      </c>
      <c r="D12" s="251" t="n">
        <v>2016009</v>
      </c>
      <c r="E12" s="240" t="n">
        <f aca="false">E11+14</f>
        <v>42281</v>
      </c>
      <c r="F12" s="236" t="n">
        <f aca="false">F11+14</f>
        <v>42294</v>
      </c>
      <c r="G12" s="249" t="n">
        <f aca="false">B12-1</f>
        <v>42307</v>
      </c>
      <c r="H12" s="242" t="n">
        <f aca="false">C12+3</f>
        <v>42317</v>
      </c>
    </row>
    <row r="13" customFormat="false" ht="17.25" hidden="false" customHeight="false" outlineLevel="0" collapsed="false">
      <c r="A13" s="243" t="n">
        <f aca="false">A12+14</f>
        <v>42309</v>
      </c>
      <c r="B13" s="126" t="n">
        <f aca="false">B12+14</f>
        <v>42322</v>
      </c>
      <c r="C13" s="244" t="n">
        <f aca="false">C12+14</f>
        <v>42328</v>
      </c>
      <c r="D13" s="250" t="n">
        <v>2016010</v>
      </c>
      <c r="E13" s="245" t="n">
        <f aca="false">E12+14</f>
        <v>42295</v>
      </c>
      <c r="F13" s="243" t="n">
        <f aca="false">F12+14</f>
        <v>42308</v>
      </c>
      <c r="G13" s="85" t="n">
        <f aca="false">B13-1</f>
        <v>42321</v>
      </c>
      <c r="H13" s="246" t="n">
        <f aca="false">C13+3</f>
        <v>42331</v>
      </c>
    </row>
    <row r="14" customFormat="false" ht="17.25" hidden="false" customHeight="false" outlineLevel="0" collapsed="false">
      <c r="A14" s="236" t="n">
        <f aca="false">A13+14</f>
        <v>42323</v>
      </c>
      <c r="B14" s="247" t="n">
        <f aca="false">B13+14</f>
        <v>42336</v>
      </c>
      <c r="C14" s="248" t="n">
        <f aca="false">C13+14</f>
        <v>42342</v>
      </c>
      <c r="D14" s="251" t="n">
        <v>2016011</v>
      </c>
      <c r="E14" s="240" t="n">
        <f aca="false">E13+14</f>
        <v>42309</v>
      </c>
      <c r="F14" s="236" t="n">
        <f aca="false">F13+14</f>
        <v>42322</v>
      </c>
      <c r="G14" s="252" t="s">
        <v>94</v>
      </c>
      <c r="H14" s="242" t="n">
        <f aca="false">C14+3</f>
        <v>42345</v>
      </c>
    </row>
    <row r="15" customFormat="false" ht="17.25" hidden="false" customHeight="false" outlineLevel="0" collapsed="false">
      <c r="A15" s="243" t="n">
        <f aca="false">A14+14</f>
        <v>42337</v>
      </c>
      <c r="B15" s="126" t="n">
        <f aca="false">B14+14</f>
        <v>42350</v>
      </c>
      <c r="C15" s="244" t="n">
        <f aca="false">C14+14</f>
        <v>42356</v>
      </c>
      <c r="D15" s="250" t="n">
        <v>2016012</v>
      </c>
      <c r="E15" s="245" t="n">
        <f aca="false">E14+14</f>
        <v>42323</v>
      </c>
      <c r="F15" s="243" t="n">
        <f aca="false">F14+14</f>
        <v>42336</v>
      </c>
      <c r="G15" s="85" t="n">
        <f aca="false">B15-1</f>
        <v>42349</v>
      </c>
      <c r="H15" s="246" t="n">
        <f aca="false">C15+3</f>
        <v>42359</v>
      </c>
    </row>
    <row r="16" customFormat="false" ht="17.25" hidden="false" customHeight="false" outlineLevel="0" collapsed="false">
      <c r="A16" s="236" t="n">
        <f aca="false">A15+14</f>
        <v>42351</v>
      </c>
      <c r="B16" s="247" t="n">
        <f aca="false">B15+14</f>
        <v>42364</v>
      </c>
      <c r="C16" s="248" t="n">
        <f aca="false">C15+14</f>
        <v>42370</v>
      </c>
      <c r="D16" s="251" t="n">
        <v>2016013</v>
      </c>
      <c r="E16" s="240" t="n">
        <f aca="false">E15+14</f>
        <v>42337</v>
      </c>
      <c r="F16" s="236" t="n">
        <f aca="false">F15+14</f>
        <v>42350</v>
      </c>
      <c r="G16" s="253" t="s">
        <v>95</v>
      </c>
      <c r="H16" s="242" t="n">
        <f aca="false">C16+3</f>
        <v>42373</v>
      </c>
    </row>
    <row r="17" customFormat="false" ht="17.25" hidden="false" customHeight="false" outlineLevel="0" collapsed="false">
      <c r="A17" s="243" t="n">
        <f aca="false">A16+14</f>
        <v>42365</v>
      </c>
      <c r="B17" s="126" t="n">
        <f aca="false">B16+14</f>
        <v>42378</v>
      </c>
      <c r="C17" s="244" t="n">
        <f aca="false">C16+14</f>
        <v>42384</v>
      </c>
      <c r="D17" s="250" t="n">
        <v>2016014</v>
      </c>
      <c r="E17" s="245" t="n">
        <f aca="false">E16+14</f>
        <v>42351</v>
      </c>
      <c r="F17" s="243" t="n">
        <f aca="false">F16+14</f>
        <v>42364</v>
      </c>
      <c r="G17" s="85" t="n">
        <f aca="false">B17-1</f>
        <v>42377</v>
      </c>
      <c r="H17" s="246" t="n">
        <f aca="false">C17+3</f>
        <v>42387</v>
      </c>
    </row>
    <row r="18" customFormat="false" ht="17.25" hidden="false" customHeight="false" outlineLevel="0" collapsed="false">
      <c r="A18" s="236" t="n">
        <f aca="false">A17+14</f>
        <v>42379</v>
      </c>
      <c r="B18" s="247" t="n">
        <f aca="false">B17+14</f>
        <v>42392</v>
      </c>
      <c r="C18" s="248" t="n">
        <f aca="false">C17+14</f>
        <v>42398</v>
      </c>
      <c r="D18" s="251" t="n">
        <v>2016015</v>
      </c>
      <c r="E18" s="240" t="n">
        <f aca="false">E17+14</f>
        <v>42365</v>
      </c>
      <c r="F18" s="236" t="n">
        <f aca="false">F17+14</f>
        <v>42378</v>
      </c>
      <c r="G18" s="249" t="n">
        <f aca="false">B18-1</f>
        <v>42391</v>
      </c>
      <c r="H18" s="242" t="n">
        <f aca="false">C18+3</f>
        <v>42401</v>
      </c>
    </row>
    <row r="19" customFormat="false" ht="17.25" hidden="false" customHeight="false" outlineLevel="0" collapsed="false">
      <c r="A19" s="243" t="n">
        <f aca="false">A18+14</f>
        <v>42393</v>
      </c>
      <c r="B19" s="126" t="n">
        <f aca="false">B18+14</f>
        <v>42406</v>
      </c>
      <c r="C19" s="244" t="n">
        <f aca="false">C18+14</f>
        <v>42412</v>
      </c>
      <c r="D19" s="250" t="n">
        <v>2016016</v>
      </c>
      <c r="E19" s="245" t="n">
        <f aca="false">E18+14</f>
        <v>42379</v>
      </c>
      <c r="F19" s="243" t="n">
        <f aca="false">F18+14</f>
        <v>42392</v>
      </c>
      <c r="G19" s="85" t="n">
        <f aca="false">B19-1</f>
        <v>42405</v>
      </c>
      <c r="H19" s="246" t="n">
        <f aca="false">C19+3</f>
        <v>42415</v>
      </c>
    </row>
    <row r="20" customFormat="false" ht="17.25" hidden="false" customHeight="false" outlineLevel="0" collapsed="false">
      <c r="A20" s="236" t="n">
        <f aca="false">A19+14</f>
        <v>42407</v>
      </c>
      <c r="B20" s="247" t="n">
        <f aca="false">B19+14</f>
        <v>42420</v>
      </c>
      <c r="C20" s="248" t="n">
        <f aca="false">C19+14</f>
        <v>42426</v>
      </c>
      <c r="D20" s="251" t="n">
        <v>2016017</v>
      </c>
      <c r="E20" s="240" t="n">
        <f aca="false">E19+14</f>
        <v>42393</v>
      </c>
      <c r="F20" s="236" t="n">
        <f aca="false">F19+14</f>
        <v>42406</v>
      </c>
      <c r="G20" s="249" t="n">
        <f aca="false">B20-1</f>
        <v>42419</v>
      </c>
      <c r="H20" s="242" t="n">
        <f aca="false">C20+3</f>
        <v>42429</v>
      </c>
    </row>
    <row r="21" customFormat="false" ht="17.25" hidden="false" customHeight="false" outlineLevel="0" collapsed="false">
      <c r="A21" s="243" t="n">
        <f aca="false">A20+14</f>
        <v>42421</v>
      </c>
      <c r="B21" s="126" t="n">
        <f aca="false">B20+14</f>
        <v>42434</v>
      </c>
      <c r="C21" s="244" t="n">
        <f aca="false">C20+14</f>
        <v>42440</v>
      </c>
      <c r="D21" s="250" t="n">
        <v>2016018</v>
      </c>
      <c r="E21" s="245" t="n">
        <f aca="false">E20+14</f>
        <v>42407</v>
      </c>
      <c r="F21" s="243" t="n">
        <f aca="false">F20+14</f>
        <v>42420</v>
      </c>
      <c r="G21" s="85" t="n">
        <f aca="false">B21-1</f>
        <v>42433</v>
      </c>
      <c r="H21" s="246" t="n">
        <f aca="false">C21+3</f>
        <v>42443</v>
      </c>
    </row>
    <row r="22" customFormat="false" ht="17.25" hidden="false" customHeight="false" outlineLevel="0" collapsed="false">
      <c r="A22" s="236" t="n">
        <f aca="false">A21+14</f>
        <v>42435</v>
      </c>
      <c r="B22" s="247" t="n">
        <f aca="false">B21+14</f>
        <v>42448</v>
      </c>
      <c r="C22" s="248" t="n">
        <f aca="false">C21+14</f>
        <v>42454</v>
      </c>
      <c r="D22" s="251" t="n">
        <v>2016019</v>
      </c>
      <c r="E22" s="240" t="n">
        <f aca="false">E21+14</f>
        <v>42421</v>
      </c>
      <c r="F22" s="236" t="n">
        <f aca="false">F21+14</f>
        <v>42434</v>
      </c>
      <c r="G22" s="249" t="n">
        <f aca="false">B22-1</f>
        <v>42447</v>
      </c>
      <c r="H22" s="242" t="n">
        <f aca="false">C22+3</f>
        <v>42457</v>
      </c>
    </row>
    <row r="23" customFormat="false" ht="17.25" hidden="false" customHeight="false" outlineLevel="0" collapsed="false">
      <c r="A23" s="243" t="n">
        <f aca="false">A22+14</f>
        <v>42449</v>
      </c>
      <c r="B23" s="126" t="n">
        <f aca="false">B22+14</f>
        <v>42462</v>
      </c>
      <c r="C23" s="244" t="n">
        <f aca="false">C22+14</f>
        <v>42468</v>
      </c>
      <c r="D23" s="250" t="n">
        <v>2016020</v>
      </c>
      <c r="E23" s="245" t="n">
        <f aca="false">E22+14</f>
        <v>42435</v>
      </c>
      <c r="F23" s="243" t="n">
        <f aca="false">F22+14</f>
        <v>42448</v>
      </c>
      <c r="G23" s="85" t="n">
        <f aca="false">B23-1</f>
        <v>42461</v>
      </c>
      <c r="H23" s="246" t="n">
        <f aca="false">C23+3</f>
        <v>42471</v>
      </c>
    </row>
    <row r="24" customFormat="false" ht="17.25" hidden="false" customHeight="false" outlineLevel="0" collapsed="false">
      <c r="A24" s="236" t="n">
        <f aca="false">A23+14</f>
        <v>42463</v>
      </c>
      <c r="B24" s="247" t="n">
        <f aca="false">B23+14</f>
        <v>42476</v>
      </c>
      <c r="C24" s="248" t="n">
        <f aca="false">C23+14</f>
        <v>42482</v>
      </c>
      <c r="D24" s="251" t="n">
        <v>2016021</v>
      </c>
      <c r="E24" s="240" t="n">
        <f aca="false">E23+14</f>
        <v>42449</v>
      </c>
      <c r="F24" s="236" t="n">
        <f aca="false">F23+14</f>
        <v>42462</v>
      </c>
      <c r="G24" s="249" t="n">
        <f aca="false">B24-1</f>
        <v>42475</v>
      </c>
      <c r="H24" s="242" t="n">
        <f aca="false">C24+3</f>
        <v>42485</v>
      </c>
    </row>
    <row r="25" customFormat="false" ht="17.25" hidden="false" customHeight="false" outlineLevel="0" collapsed="false">
      <c r="A25" s="243" t="n">
        <f aca="false">A24+14</f>
        <v>42477</v>
      </c>
      <c r="B25" s="126" t="n">
        <f aca="false">B24+14</f>
        <v>42490</v>
      </c>
      <c r="C25" s="244" t="n">
        <f aca="false">C24+14</f>
        <v>42496</v>
      </c>
      <c r="D25" s="250" t="n">
        <v>2016022</v>
      </c>
      <c r="E25" s="245" t="n">
        <f aca="false">E24+14</f>
        <v>42463</v>
      </c>
      <c r="F25" s="243" t="n">
        <f aca="false">F24+14</f>
        <v>42476</v>
      </c>
      <c r="G25" s="85" t="n">
        <f aca="false">B25-1</f>
        <v>42489</v>
      </c>
      <c r="H25" s="246" t="n">
        <f aca="false">C25+3</f>
        <v>42499</v>
      </c>
    </row>
    <row r="26" customFormat="false" ht="17.25" hidden="false" customHeight="false" outlineLevel="0" collapsed="false">
      <c r="A26" s="236" t="n">
        <f aca="false">A25+14</f>
        <v>42491</v>
      </c>
      <c r="B26" s="247" t="n">
        <f aca="false">B25+14</f>
        <v>42504</v>
      </c>
      <c r="C26" s="248" t="n">
        <f aca="false">C25+14</f>
        <v>42510</v>
      </c>
      <c r="D26" s="251" t="n">
        <v>2016023</v>
      </c>
      <c r="E26" s="240" t="n">
        <f aca="false">E25+14</f>
        <v>42477</v>
      </c>
      <c r="F26" s="236" t="n">
        <f aca="false">F25+14</f>
        <v>42490</v>
      </c>
      <c r="G26" s="249" t="n">
        <f aca="false">B26-1</f>
        <v>42503</v>
      </c>
      <c r="H26" s="242" t="n">
        <f aca="false">C26+3</f>
        <v>42513</v>
      </c>
    </row>
    <row r="27" customFormat="false" ht="17.25" hidden="false" customHeight="false" outlineLevel="0" collapsed="false">
      <c r="A27" s="243" t="n">
        <f aca="false">A26+14</f>
        <v>42505</v>
      </c>
      <c r="B27" s="126" t="n">
        <f aca="false">B26+14</f>
        <v>42518</v>
      </c>
      <c r="C27" s="244" t="n">
        <f aca="false">C26+14</f>
        <v>42524</v>
      </c>
      <c r="D27" s="250" t="n">
        <v>2016024</v>
      </c>
      <c r="E27" s="245" t="n">
        <f aca="false">E26+14</f>
        <v>42491</v>
      </c>
      <c r="F27" s="243" t="n">
        <f aca="false">F26+14</f>
        <v>42504</v>
      </c>
      <c r="G27" s="85" t="n">
        <f aca="false">B27-1</f>
        <v>42517</v>
      </c>
      <c r="H27" s="246" t="n">
        <f aca="false">C27+3</f>
        <v>42527</v>
      </c>
    </row>
    <row r="28" customFormat="false" ht="17.25" hidden="false" customHeight="false" outlineLevel="0" collapsed="false">
      <c r="A28" s="236" t="n">
        <f aca="false">A27+14</f>
        <v>42519</v>
      </c>
      <c r="B28" s="247" t="n">
        <f aca="false">B27+14</f>
        <v>42532</v>
      </c>
      <c r="C28" s="248" t="n">
        <f aca="false">C27+14</f>
        <v>42538</v>
      </c>
      <c r="D28" s="251" t="n">
        <v>2016025</v>
      </c>
      <c r="E28" s="240" t="n">
        <f aca="false">E27+14</f>
        <v>42505</v>
      </c>
      <c r="F28" s="236" t="n">
        <f aca="false">F27+14</f>
        <v>42518</v>
      </c>
      <c r="G28" s="254" t="s">
        <v>96</v>
      </c>
      <c r="H28" s="242" t="n">
        <f aca="false">C28+3</f>
        <v>42541</v>
      </c>
    </row>
    <row r="29" customFormat="false" ht="17.25" hidden="false" customHeight="false" outlineLevel="0" collapsed="false">
      <c r="A29" s="243" t="n">
        <f aca="false">A28+14</f>
        <v>42533</v>
      </c>
      <c r="B29" s="126" t="n">
        <f aca="false">B28+14</f>
        <v>42546</v>
      </c>
      <c r="C29" s="244" t="n">
        <f aca="false">C28+14</f>
        <v>42552</v>
      </c>
      <c r="D29" s="250" t="n">
        <v>2016026</v>
      </c>
      <c r="E29" s="245" t="n">
        <f aca="false">E28+14</f>
        <v>42519</v>
      </c>
      <c r="F29" s="243" t="n">
        <f aca="false">F28+14</f>
        <v>42532</v>
      </c>
      <c r="G29" s="255" t="s">
        <v>97</v>
      </c>
      <c r="H29" s="246" t="n">
        <f aca="false">C29+3</f>
        <v>42555</v>
      </c>
      <c r="I29" s="120"/>
    </row>
    <row r="30" customFormat="false" ht="17.25" hidden="false" customHeight="false" outlineLevel="0" collapsed="false">
      <c r="A30" s="236" t="n">
        <f aca="false">A29+14</f>
        <v>42547</v>
      </c>
      <c r="B30" s="247" t="n">
        <f aca="false">B29+14</f>
        <v>42560</v>
      </c>
      <c r="C30" s="248" t="n">
        <f aca="false">C29+14</f>
        <v>42566</v>
      </c>
      <c r="D30" s="251" t="n">
        <v>2017001</v>
      </c>
      <c r="E30" s="240" t="n">
        <f aca="false">E29+14</f>
        <v>42533</v>
      </c>
      <c r="F30" s="236" t="n">
        <f aca="false">F29+14</f>
        <v>42546</v>
      </c>
      <c r="G30" s="256" t="s">
        <v>98</v>
      </c>
      <c r="H30" s="242" t="n">
        <f aca="false">C30+3</f>
        <v>42569</v>
      </c>
      <c r="I30" s="120"/>
    </row>
    <row r="31" customFormat="false" ht="17.25" hidden="false" customHeight="false" outlineLevel="0" collapsed="false">
      <c r="A31" s="257" t="n">
        <f aca="false">A30+14</f>
        <v>42561</v>
      </c>
      <c r="B31" s="258" t="n">
        <f aca="false">B30+14</f>
        <v>42574</v>
      </c>
      <c r="C31" s="259" t="n">
        <f aca="false">C30+14</f>
        <v>42580</v>
      </c>
      <c r="D31" s="260" t="n">
        <v>2017002</v>
      </c>
      <c r="E31" s="261" t="n">
        <f aca="false">E30+14</f>
        <v>42547</v>
      </c>
      <c r="F31" s="257" t="n">
        <f aca="false">F30+14</f>
        <v>42560</v>
      </c>
      <c r="G31" s="92" t="n">
        <f aca="false">B31-1</f>
        <v>42573</v>
      </c>
      <c r="H31" s="262" t="n">
        <f aca="false">C31+3</f>
        <v>42583</v>
      </c>
    </row>
    <row r="32" customFormat="false" ht="17.25" hidden="false" customHeight="false" outlineLevel="0" collapsed="false">
      <c r="A32" s="222"/>
      <c r="B32" s="223"/>
      <c r="E32" s="127"/>
      <c r="F32" s="127"/>
      <c r="G32" s="103"/>
    </row>
    <row r="33" customFormat="false" ht="12.75" hidden="false" customHeight="false" outlineLevel="0" collapsed="false">
      <c r="A33" s="148" t="s">
        <v>33</v>
      </c>
      <c r="B33" s="149" t="s">
        <v>44</v>
      </c>
      <c r="C33" s="149"/>
      <c r="D33" s="149"/>
      <c r="E33" s="229"/>
      <c r="F33" s="229"/>
      <c r="G33" s="103"/>
    </row>
    <row r="34" customFormat="false" ht="12.75" hidden="false" customHeight="false" outlineLevel="0" collapsed="false">
      <c r="A34" s="148" t="s">
        <v>45</v>
      </c>
      <c r="B34" s="225" t="s">
        <v>99</v>
      </c>
      <c r="C34" s="225"/>
      <c r="D34" s="225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3.86"/>
    <col collapsed="false" customWidth="true" hidden="false" outlineLevel="0" max="4" min="4" style="2" width="15.39"/>
    <col collapsed="false" customWidth="true" hidden="false" outlineLevel="0" max="6" min="5" style="120" width="12.13"/>
    <col collapsed="false" customWidth="true" hidden="false" outlineLevel="0" max="7" min="7" style="2" width="16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230" t="s">
        <v>0</v>
      </c>
      <c r="B1" s="230"/>
      <c r="C1" s="231" t="s">
        <v>47</v>
      </c>
      <c r="D1" s="231" t="s">
        <v>2</v>
      </c>
      <c r="E1" s="232" t="s">
        <v>3</v>
      </c>
      <c r="F1" s="232"/>
      <c r="G1" s="192" t="s">
        <v>10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100</v>
      </c>
      <c r="D2" s="233"/>
      <c r="E2" s="193" t="s">
        <v>4</v>
      </c>
      <c r="F2" s="193"/>
      <c r="G2" s="48" t="s">
        <v>29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48" t="s">
        <v>16</v>
      </c>
      <c r="H3" s="154" t="s">
        <v>17</v>
      </c>
    </row>
    <row r="4" customFormat="false" ht="17.25" hidden="false" customHeight="false" outlineLevel="0" collapsed="false">
      <c r="A4" s="236" t="n">
        <v>42547</v>
      </c>
      <c r="B4" s="237" t="n">
        <f aca="false">A4+13</f>
        <v>42560</v>
      </c>
      <c r="C4" s="238" t="n">
        <f aca="false">B4+6</f>
        <v>42566</v>
      </c>
      <c r="D4" s="239" t="n">
        <v>2017001</v>
      </c>
      <c r="E4" s="240" t="n">
        <f aca="false">A4-14</f>
        <v>42533</v>
      </c>
      <c r="F4" s="237" t="n">
        <f aca="false">E4+13</f>
        <v>42546</v>
      </c>
      <c r="G4" s="241" t="s">
        <v>98</v>
      </c>
      <c r="H4" s="242" t="n">
        <f aca="false">C4+3</f>
        <v>42569</v>
      </c>
      <c r="K4" s="165"/>
    </row>
    <row r="5" customFormat="false" ht="17.25" hidden="false" customHeight="false" outlineLevel="0" collapsed="false">
      <c r="A5" s="243" t="n">
        <f aca="false">A4+14</f>
        <v>42561</v>
      </c>
      <c r="B5" s="126" t="n">
        <f aca="false">B4+14</f>
        <v>42574</v>
      </c>
      <c r="C5" s="244" t="n">
        <f aca="false">C4+14</f>
        <v>42580</v>
      </c>
      <c r="D5" s="235" t="n">
        <v>2017002</v>
      </c>
      <c r="E5" s="245" t="n">
        <f aca="false">E4+14</f>
        <v>42547</v>
      </c>
      <c r="F5" s="243" t="n">
        <f aca="false">F4+14</f>
        <v>42560</v>
      </c>
      <c r="G5" s="85" t="n">
        <f aca="false">B5-1</f>
        <v>42573</v>
      </c>
      <c r="H5" s="246" t="n">
        <f aca="false">C5+3</f>
        <v>42583</v>
      </c>
    </row>
    <row r="6" customFormat="false" ht="17.25" hidden="false" customHeight="false" outlineLevel="0" collapsed="false">
      <c r="A6" s="236" t="n">
        <f aca="false">A5+14</f>
        <v>42575</v>
      </c>
      <c r="B6" s="247" t="n">
        <f aca="false">B5+14</f>
        <v>42588</v>
      </c>
      <c r="C6" s="248" t="n">
        <f aca="false">C5+14</f>
        <v>42594</v>
      </c>
      <c r="D6" s="239" t="n">
        <v>2017003</v>
      </c>
      <c r="E6" s="240" t="n">
        <f aca="false">E5+14</f>
        <v>42561</v>
      </c>
      <c r="F6" s="236" t="n">
        <f aca="false">F5+14</f>
        <v>42574</v>
      </c>
      <c r="G6" s="249" t="n">
        <f aca="false">B6-1</f>
        <v>42587</v>
      </c>
      <c r="H6" s="242" t="n">
        <f aca="false">C6+3</f>
        <v>42597</v>
      </c>
    </row>
    <row r="7" customFormat="false" ht="17.25" hidden="false" customHeight="false" outlineLevel="0" collapsed="false">
      <c r="A7" s="243" t="n">
        <f aca="false">A6+14</f>
        <v>42589</v>
      </c>
      <c r="B7" s="126" t="n">
        <f aca="false">B6+14</f>
        <v>42602</v>
      </c>
      <c r="C7" s="244" t="n">
        <f aca="false">C6+14</f>
        <v>42608</v>
      </c>
      <c r="D7" s="250" t="n">
        <v>2017004</v>
      </c>
      <c r="E7" s="245" t="n">
        <f aca="false">E6+14</f>
        <v>42575</v>
      </c>
      <c r="F7" s="243" t="n">
        <f aca="false">F6+14</f>
        <v>42588</v>
      </c>
      <c r="G7" s="85" t="n">
        <f aca="false">B7-1</f>
        <v>42601</v>
      </c>
      <c r="H7" s="246" t="n">
        <f aca="false">C7+3</f>
        <v>42611</v>
      </c>
    </row>
    <row r="8" customFormat="false" ht="17.25" hidden="false" customHeight="false" outlineLevel="0" collapsed="false">
      <c r="A8" s="236" t="n">
        <f aca="false">A7+14</f>
        <v>42603</v>
      </c>
      <c r="B8" s="247" t="n">
        <f aca="false">B7+14</f>
        <v>42616</v>
      </c>
      <c r="C8" s="248" t="n">
        <f aca="false">C7+14</f>
        <v>42622</v>
      </c>
      <c r="D8" s="239" t="n">
        <v>2017005</v>
      </c>
      <c r="E8" s="240" t="n">
        <f aca="false">E7+14</f>
        <v>42589</v>
      </c>
      <c r="F8" s="236" t="n">
        <f aca="false">F7+14</f>
        <v>42602</v>
      </c>
      <c r="G8" s="249" t="n">
        <f aca="false">B8-1</f>
        <v>42615</v>
      </c>
      <c r="H8" s="242" t="n">
        <f aca="false">C8+3</f>
        <v>42625</v>
      </c>
    </row>
    <row r="9" customFormat="false" ht="17.25" hidden="false" customHeight="false" outlineLevel="0" collapsed="false">
      <c r="A9" s="243" t="n">
        <f aca="false">A8+14</f>
        <v>42617</v>
      </c>
      <c r="B9" s="126" t="n">
        <f aca="false">B8+14</f>
        <v>42630</v>
      </c>
      <c r="C9" s="244" t="n">
        <f aca="false">C8+14</f>
        <v>42636</v>
      </c>
      <c r="D9" s="250" t="n">
        <v>2017006</v>
      </c>
      <c r="E9" s="245" t="n">
        <f aca="false">E8+14</f>
        <v>42603</v>
      </c>
      <c r="F9" s="243" t="n">
        <f aca="false">F8+14</f>
        <v>42616</v>
      </c>
      <c r="G9" s="85" t="n">
        <f aca="false">B9-1</f>
        <v>42629</v>
      </c>
      <c r="H9" s="246" t="n">
        <f aca="false">C9+3</f>
        <v>42639</v>
      </c>
    </row>
    <row r="10" customFormat="false" ht="17.25" hidden="false" customHeight="false" outlineLevel="0" collapsed="false">
      <c r="A10" s="236" t="n">
        <f aca="false">A9+14</f>
        <v>42631</v>
      </c>
      <c r="B10" s="247" t="n">
        <f aca="false">B9+14</f>
        <v>42644</v>
      </c>
      <c r="C10" s="248" t="n">
        <f aca="false">C9+14</f>
        <v>42650</v>
      </c>
      <c r="D10" s="251" t="n">
        <v>2017007</v>
      </c>
      <c r="E10" s="240" t="n">
        <f aca="false">E9+14</f>
        <v>42617</v>
      </c>
      <c r="F10" s="236" t="n">
        <f aca="false">F9+14</f>
        <v>42630</v>
      </c>
      <c r="G10" s="249" t="n">
        <f aca="false">B10-1</f>
        <v>42643</v>
      </c>
      <c r="H10" s="242" t="n">
        <f aca="false">C10+3</f>
        <v>42653</v>
      </c>
    </row>
    <row r="11" customFormat="false" ht="17.25" hidden="false" customHeight="false" outlineLevel="0" collapsed="false">
      <c r="A11" s="243" t="n">
        <f aca="false">A10+14</f>
        <v>42645</v>
      </c>
      <c r="B11" s="126" t="n">
        <f aca="false">B10+14</f>
        <v>42658</v>
      </c>
      <c r="C11" s="244" t="n">
        <f aca="false">C10+14</f>
        <v>42664</v>
      </c>
      <c r="D11" s="250" t="n">
        <v>2017008</v>
      </c>
      <c r="E11" s="245" t="n">
        <f aca="false">E10+14</f>
        <v>42631</v>
      </c>
      <c r="F11" s="243" t="n">
        <f aca="false">F10+14</f>
        <v>42644</v>
      </c>
      <c r="G11" s="85" t="n">
        <f aca="false">B11-1</f>
        <v>42657</v>
      </c>
      <c r="H11" s="246" t="n">
        <f aca="false">C11+3</f>
        <v>42667</v>
      </c>
    </row>
    <row r="12" customFormat="false" ht="17.25" hidden="false" customHeight="false" outlineLevel="0" collapsed="false">
      <c r="A12" s="236" t="n">
        <f aca="false">A11+14</f>
        <v>42659</v>
      </c>
      <c r="B12" s="247" t="n">
        <f aca="false">B11+14</f>
        <v>42672</v>
      </c>
      <c r="C12" s="248" t="n">
        <f aca="false">C11+14</f>
        <v>42678</v>
      </c>
      <c r="D12" s="251" t="n">
        <v>2017009</v>
      </c>
      <c r="E12" s="240" t="n">
        <f aca="false">E11+14</f>
        <v>42645</v>
      </c>
      <c r="F12" s="236" t="n">
        <f aca="false">F11+14</f>
        <v>42658</v>
      </c>
      <c r="G12" s="249" t="n">
        <f aca="false">B12-1</f>
        <v>42671</v>
      </c>
      <c r="H12" s="242" t="n">
        <f aca="false">C12+3</f>
        <v>42681</v>
      </c>
    </row>
    <row r="13" customFormat="false" ht="17.25" hidden="false" customHeight="false" outlineLevel="0" collapsed="false">
      <c r="A13" s="243" t="n">
        <f aca="false">A12+14</f>
        <v>42673</v>
      </c>
      <c r="B13" s="126" t="n">
        <f aca="false">B12+14</f>
        <v>42686</v>
      </c>
      <c r="C13" s="244" t="n">
        <f aca="false">C12+14</f>
        <v>42692</v>
      </c>
      <c r="D13" s="250" t="n">
        <v>2017010</v>
      </c>
      <c r="E13" s="245" t="n">
        <f aca="false">E12+14</f>
        <v>42659</v>
      </c>
      <c r="F13" s="243" t="n">
        <f aca="false">F12+14</f>
        <v>42672</v>
      </c>
      <c r="G13" s="85" t="n">
        <f aca="false">B13-1</f>
        <v>42685</v>
      </c>
      <c r="H13" s="246" t="n">
        <f aca="false">C13+3</f>
        <v>42695</v>
      </c>
    </row>
    <row r="14" customFormat="false" ht="17.25" hidden="false" customHeight="false" outlineLevel="0" collapsed="false">
      <c r="A14" s="236" t="n">
        <f aca="false">A13+14</f>
        <v>42687</v>
      </c>
      <c r="B14" s="247" t="n">
        <f aca="false">B13+14</f>
        <v>42700</v>
      </c>
      <c r="C14" s="248" t="n">
        <f aca="false">C13+14</f>
        <v>42706</v>
      </c>
      <c r="D14" s="251" t="n">
        <v>2017011</v>
      </c>
      <c r="E14" s="240" t="n">
        <f aca="false">E13+14</f>
        <v>42673</v>
      </c>
      <c r="F14" s="236" t="n">
        <f aca="false">F13+14</f>
        <v>42686</v>
      </c>
      <c r="G14" s="252" t="s">
        <v>101</v>
      </c>
      <c r="H14" s="242" t="n">
        <f aca="false">C14+3</f>
        <v>42709</v>
      </c>
    </row>
    <row r="15" customFormat="false" ht="17.25" hidden="false" customHeight="false" outlineLevel="0" collapsed="false">
      <c r="A15" s="243" t="n">
        <f aca="false">A14+14</f>
        <v>42701</v>
      </c>
      <c r="B15" s="126" t="n">
        <f aca="false">B14+14</f>
        <v>42714</v>
      </c>
      <c r="C15" s="244" t="n">
        <f aca="false">C14+14</f>
        <v>42720</v>
      </c>
      <c r="D15" s="250" t="n">
        <v>2017012</v>
      </c>
      <c r="E15" s="245" t="n">
        <f aca="false">E14+14</f>
        <v>42687</v>
      </c>
      <c r="F15" s="243" t="n">
        <f aca="false">F14+14</f>
        <v>42700</v>
      </c>
      <c r="G15" s="85" t="n">
        <f aca="false">B15-1</f>
        <v>42713</v>
      </c>
      <c r="H15" s="246" t="n">
        <f aca="false">C15+3</f>
        <v>42723</v>
      </c>
    </row>
    <row r="16" customFormat="false" ht="17.25" hidden="false" customHeight="false" outlineLevel="0" collapsed="false">
      <c r="A16" s="236" t="n">
        <f aca="false">A15+14</f>
        <v>42715</v>
      </c>
      <c r="B16" s="247" t="n">
        <f aca="false">B15+14</f>
        <v>42728</v>
      </c>
      <c r="C16" s="248" t="n">
        <f aca="false">C15+14</f>
        <v>42734</v>
      </c>
      <c r="D16" s="251" t="n">
        <v>2017013</v>
      </c>
      <c r="E16" s="240" t="n">
        <f aca="false">E15+14</f>
        <v>42701</v>
      </c>
      <c r="F16" s="236" t="n">
        <f aca="false">F15+14</f>
        <v>42714</v>
      </c>
      <c r="G16" s="249" t="n">
        <v>42727</v>
      </c>
      <c r="H16" s="242" t="n">
        <f aca="false">C16+3</f>
        <v>42737</v>
      </c>
    </row>
    <row r="17" customFormat="false" ht="17.25" hidden="false" customHeight="false" outlineLevel="0" collapsed="false">
      <c r="A17" s="243" t="n">
        <f aca="false">A16+14</f>
        <v>42729</v>
      </c>
      <c r="B17" s="126" t="n">
        <f aca="false">B16+14</f>
        <v>42742</v>
      </c>
      <c r="C17" s="244" t="n">
        <f aca="false">C16+14</f>
        <v>42748</v>
      </c>
      <c r="D17" s="250" t="n">
        <v>2017014</v>
      </c>
      <c r="E17" s="245" t="n">
        <f aca="false">E16+14</f>
        <v>42715</v>
      </c>
      <c r="F17" s="243" t="n">
        <f aca="false">F16+14</f>
        <v>42728</v>
      </c>
      <c r="G17" s="85" t="n">
        <f aca="false">B17-1</f>
        <v>42741</v>
      </c>
      <c r="H17" s="246" t="n">
        <f aca="false">C17+3</f>
        <v>42751</v>
      </c>
    </row>
    <row r="18" customFormat="false" ht="17.25" hidden="false" customHeight="false" outlineLevel="0" collapsed="false">
      <c r="A18" s="236" t="n">
        <f aca="false">A17+14</f>
        <v>42743</v>
      </c>
      <c r="B18" s="247" t="n">
        <f aca="false">B17+14</f>
        <v>42756</v>
      </c>
      <c r="C18" s="248" t="n">
        <f aca="false">C17+14</f>
        <v>42762</v>
      </c>
      <c r="D18" s="251" t="n">
        <v>2017015</v>
      </c>
      <c r="E18" s="240" t="n">
        <f aca="false">E17+14</f>
        <v>42729</v>
      </c>
      <c r="F18" s="236" t="n">
        <f aca="false">F17+14</f>
        <v>42742</v>
      </c>
      <c r="G18" s="249" t="n">
        <f aca="false">B18-1</f>
        <v>42755</v>
      </c>
      <c r="H18" s="242" t="n">
        <f aca="false">C18+3</f>
        <v>42765</v>
      </c>
    </row>
    <row r="19" customFormat="false" ht="17.25" hidden="false" customHeight="false" outlineLevel="0" collapsed="false">
      <c r="A19" s="243" t="n">
        <f aca="false">A18+14</f>
        <v>42757</v>
      </c>
      <c r="B19" s="126" t="n">
        <f aca="false">B18+14</f>
        <v>42770</v>
      </c>
      <c r="C19" s="244" t="n">
        <f aca="false">C18+14</f>
        <v>42776</v>
      </c>
      <c r="D19" s="250" t="n">
        <v>2017016</v>
      </c>
      <c r="E19" s="245" t="n">
        <f aca="false">E18+14</f>
        <v>42743</v>
      </c>
      <c r="F19" s="243" t="n">
        <f aca="false">F18+14</f>
        <v>42756</v>
      </c>
      <c r="G19" s="85" t="n">
        <f aca="false">B19-1</f>
        <v>42769</v>
      </c>
      <c r="H19" s="246" t="n">
        <f aca="false">C19+3</f>
        <v>42779</v>
      </c>
    </row>
    <row r="20" customFormat="false" ht="17.25" hidden="false" customHeight="false" outlineLevel="0" collapsed="false">
      <c r="A20" s="236" t="n">
        <f aca="false">A19+14</f>
        <v>42771</v>
      </c>
      <c r="B20" s="247" t="n">
        <f aca="false">B19+14</f>
        <v>42784</v>
      </c>
      <c r="C20" s="248" t="n">
        <f aca="false">C19+14</f>
        <v>42790</v>
      </c>
      <c r="D20" s="251" t="n">
        <v>2017017</v>
      </c>
      <c r="E20" s="240" t="n">
        <f aca="false">E19+14</f>
        <v>42757</v>
      </c>
      <c r="F20" s="236" t="n">
        <f aca="false">F19+14</f>
        <v>42770</v>
      </c>
      <c r="G20" s="249" t="n">
        <f aca="false">B20-1</f>
        <v>42783</v>
      </c>
      <c r="H20" s="242" t="n">
        <f aca="false">C20+3</f>
        <v>42793</v>
      </c>
    </row>
    <row r="21" customFormat="false" ht="17.25" hidden="false" customHeight="false" outlineLevel="0" collapsed="false">
      <c r="A21" s="243" t="n">
        <f aca="false">A20+14</f>
        <v>42785</v>
      </c>
      <c r="B21" s="126" t="n">
        <f aca="false">B20+14</f>
        <v>42798</v>
      </c>
      <c r="C21" s="244" t="n">
        <f aca="false">C20+14</f>
        <v>42804</v>
      </c>
      <c r="D21" s="250" t="n">
        <v>2017018</v>
      </c>
      <c r="E21" s="245" t="n">
        <f aca="false">E20+14</f>
        <v>42771</v>
      </c>
      <c r="F21" s="243" t="n">
        <f aca="false">F20+14</f>
        <v>42784</v>
      </c>
      <c r="G21" s="85" t="n">
        <f aca="false">B21-1</f>
        <v>42797</v>
      </c>
      <c r="H21" s="246" t="n">
        <f aca="false">C21+3</f>
        <v>42807</v>
      </c>
    </row>
    <row r="22" customFormat="false" ht="17.25" hidden="false" customHeight="false" outlineLevel="0" collapsed="false">
      <c r="A22" s="236" t="n">
        <f aca="false">A21+14</f>
        <v>42799</v>
      </c>
      <c r="B22" s="247" t="n">
        <f aca="false">B21+14</f>
        <v>42812</v>
      </c>
      <c r="C22" s="248" t="n">
        <f aca="false">C21+14</f>
        <v>42818</v>
      </c>
      <c r="D22" s="251" t="n">
        <v>2017019</v>
      </c>
      <c r="E22" s="240" t="n">
        <f aca="false">E21+14</f>
        <v>42785</v>
      </c>
      <c r="F22" s="236" t="n">
        <f aca="false">F21+14</f>
        <v>42798</v>
      </c>
      <c r="G22" s="249" t="n">
        <f aca="false">B22-1</f>
        <v>42811</v>
      </c>
      <c r="H22" s="242" t="n">
        <f aca="false">C22+3</f>
        <v>42821</v>
      </c>
    </row>
    <row r="23" customFormat="false" ht="17.25" hidden="false" customHeight="false" outlineLevel="0" collapsed="false">
      <c r="A23" s="243" t="n">
        <f aca="false">A22+14</f>
        <v>42813</v>
      </c>
      <c r="B23" s="126" t="n">
        <f aca="false">B22+14</f>
        <v>42826</v>
      </c>
      <c r="C23" s="244" t="n">
        <f aca="false">C22+14</f>
        <v>42832</v>
      </c>
      <c r="D23" s="250" t="n">
        <v>2017020</v>
      </c>
      <c r="E23" s="245" t="n">
        <f aca="false">E22+14</f>
        <v>42799</v>
      </c>
      <c r="F23" s="243" t="n">
        <f aca="false">F22+14</f>
        <v>42812</v>
      </c>
      <c r="G23" s="85" t="n">
        <f aca="false">B23-1</f>
        <v>42825</v>
      </c>
      <c r="H23" s="246" t="n">
        <f aca="false">C23+3</f>
        <v>42835</v>
      </c>
    </row>
    <row r="24" customFormat="false" ht="17.25" hidden="false" customHeight="false" outlineLevel="0" collapsed="false">
      <c r="A24" s="236" t="n">
        <f aca="false">A23+14</f>
        <v>42827</v>
      </c>
      <c r="B24" s="247" t="n">
        <f aca="false">B23+14</f>
        <v>42840</v>
      </c>
      <c r="C24" s="248" t="n">
        <f aca="false">C23+14</f>
        <v>42846</v>
      </c>
      <c r="D24" s="251" t="n">
        <v>2017021</v>
      </c>
      <c r="E24" s="240" t="n">
        <f aca="false">E23+14</f>
        <v>42813</v>
      </c>
      <c r="F24" s="236" t="n">
        <f aca="false">F23+14</f>
        <v>42826</v>
      </c>
      <c r="G24" s="249" t="n">
        <f aca="false">B24-1</f>
        <v>42839</v>
      </c>
      <c r="H24" s="242" t="n">
        <f aca="false">C24+3</f>
        <v>42849</v>
      </c>
    </row>
    <row r="25" customFormat="false" ht="17.25" hidden="false" customHeight="false" outlineLevel="0" collapsed="false">
      <c r="A25" s="243" t="n">
        <f aca="false">A24+14</f>
        <v>42841</v>
      </c>
      <c r="B25" s="126" t="n">
        <f aca="false">B24+14</f>
        <v>42854</v>
      </c>
      <c r="C25" s="244" t="n">
        <f aca="false">C24+14</f>
        <v>42860</v>
      </c>
      <c r="D25" s="250" t="n">
        <v>2017022</v>
      </c>
      <c r="E25" s="245" t="n">
        <f aca="false">E24+14</f>
        <v>42827</v>
      </c>
      <c r="F25" s="243" t="n">
        <f aca="false">F24+14</f>
        <v>42840</v>
      </c>
      <c r="G25" s="85" t="n">
        <f aca="false">B25-1</f>
        <v>42853</v>
      </c>
      <c r="H25" s="246" t="n">
        <f aca="false">C25+3</f>
        <v>42863</v>
      </c>
    </row>
    <row r="26" customFormat="false" ht="17.25" hidden="false" customHeight="false" outlineLevel="0" collapsed="false">
      <c r="A26" s="236" t="n">
        <f aca="false">A25+14</f>
        <v>42855</v>
      </c>
      <c r="B26" s="247" t="n">
        <f aca="false">B25+14</f>
        <v>42868</v>
      </c>
      <c r="C26" s="248" t="n">
        <f aca="false">C25+14</f>
        <v>42874</v>
      </c>
      <c r="D26" s="251" t="n">
        <v>2017023</v>
      </c>
      <c r="E26" s="240" t="n">
        <f aca="false">E25+14</f>
        <v>42841</v>
      </c>
      <c r="F26" s="236" t="n">
        <f aca="false">F25+14</f>
        <v>42854</v>
      </c>
      <c r="G26" s="249" t="n">
        <f aca="false">B26-1</f>
        <v>42867</v>
      </c>
      <c r="H26" s="242" t="n">
        <f aca="false">C26+3</f>
        <v>42877</v>
      </c>
    </row>
    <row r="27" customFormat="false" ht="17.25" hidden="false" customHeight="false" outlineLevel="0" collapsed="false">
      <c r="A27" s="243" t="n">
        <f aca="false">A26+14</f>
        <v>42869</v>
      </c>
      <c r="B27" s="126" t="n">
        <f aca="false">B26+14</f>
        <v>42882</v>
      </c>
      <c r="C27" s="244" t="n">
        <f aca="false">C26+14</f>
        <v>42888</v>
      </c>
      <c r="D27" s="250" t="n">
        <v>2017024</v>
      </c>
      <c r="E27" s="245" t="n">
        <f aca="false">E26+14</f>
        <v>42855</v>
      </c>
      <c r="F27" s="243" t="n">
        <f aca="false">F26+14</f>
        <v>42868</v>
      </c>
      <c r="G27" s="85" t="n">
        <f aca="false">B27-1</f>
        <v>42881</v>
      </c>
      <c r="H27" s="246" t="n">
        <f aca="false">C27+3</f>
        <v>42891</v>
      </c>
    </row>
    <row r="28" customFormat="false" ht="17.25" hidden="false" customHeight="false" outlineLevel="0" collapsed="false">
      <c r="A28" s="236" t="n">
        <f aca="false">A27+14</f>
        <v>42883</v>
      </c>
      <c r="B28" s="247" t="n">
        <f aca="false">B27+14</f>
        <v>42896</v>
      </c>
      <c r="C28" s="248" t="n">
        <f aca="false">C27+14</f>
        <v>42902</v>
      </c>
      <c r="D28" s="251" t="n">
        <v>2017025</v>
      </c>
      <c r="E28" s="240" t="n">
        <f aca="false">E27+14</f>
        <v>42869</v>
      </c>
      <c r="F28" s="236" t="n">
        <f aca="false">F27+14</f>
        <v>42882</v>
      </c>
      <c r="G28" s="254" t="s">
        <v>102</v>
      </c>
      <c r="H28" s="242" t="n">
        <f aca="false">C28+3</f>
        <v>42905</v>
      </c>
    </row>
    <row r="29" customFormat="false" ht="17.25" hidden="false" customHeight="false" outlineLevel="0" collapsed="false">
      <c r="A29" s="243" t="n">
        <f aca="false">A28+14</f>
        <v>42897</v>
      </c>
      <c r="B29" s="126" t="n">
        <f aca="false">B28+14</f>
        <v>42910</v>
      </c>
      <c r="C29" s="244" t="n">
        <f aca="false">C28+14</f>
        <v>42916</v>
      </c>
      <c r="D29" s="250" t="n">
        <v>2017026</v>
      </c>
      <c r="E29" s="245" t="n">
        <f aca="false">E28+14</f>
        <v>42883</v>
      </c>
      <c r="F29" s="243" t="n">
        <f aca="false">F28+14</f>
        <v>42896</v>
      </c>
      <c r="G29" s="255" t="s">
        <v>103</v>
      </c>
      <c r="H29" s="246" t="n">
        <f aca="false">C29+3</f>
        <v>42919</v>
      </c>
      <c r="I29" s="120"/>
    </row>
    <row r="30" customFormat="false" ht="17.25" hidden="false" customHeight="false" outlineLevel="0" collapsed="false">
      <c r="A30" s="236" t="n">
        <f aca="false">A29+14</f>
        <v>42911</v>
      </c>
      <c r="B30" s="247" t="n">
        <f aca="false">B29+14</f>
        <v>42924</v>
      </c>
      <c r="C30" s="248" t="n">
        <f aca="false">C29+14</f>
        <v>42930</v>
      </c>
      <c r="D30" s="251" t="n">
        <v>2018001</v>
      </c>
      <c r="E30" s="240" t="n">
        <f aca="false">E29+14</f>
        <v>42897</v>
      </c>
      <c r="F30" s="236" t="n">
        <f aca="false">F29+14</f>
        <v>42910</v>
      </c>
      <c r="G30" s="256" t="s">
        <v>104</v>
      </c>
      <c r="H30" s="242" t="n">
        <f aca="false">C30+3</f>
        <v>42933</v>
      </c>
      <c r="I30" s="120"/>
    </row>
    <row r="31" customFormat="false" ht="17.25" hidden="false" customHeight="false" outlineLevel="0" collapsed="false">
      <c r="A31" s="257" t="n">
        <f aca="false">A30+14</f>
        <v>42925</v>
      </c>
      <c r="B31" s="258" t="n">
        <f aca="false">B30+14</f>
        <v>42938</v>
      </c>
      <c r="C31" s="259" t="n">
        <f aca="false">C30+14</f>
        <v>42944</v>
      </c>
      <c r="D31" s="260" t="n">
        <v>2018002</v>
      </c>
      <c r="E31" s="261" t="n">
        <f aca="false">E30+14</f>
        <v>42911</v>
      </c>
      <c r="F31" s="257" t="n">
        <f aca="false">F30+14</f>
        <v>42924</v>
      </c>
      <c r="G31" s="92" t="n">
        <f aca="false">B31-1</f>
        <v>42937</v>
      </c>
      <c r="H31" s="262" t="n">
        <f aca="false">C31+3</f>
        <v>42947</v>
      </c>
    </row>
    <row r="32" customFormat="false" ht="17.25" hidden="false" customHeight="false" outlineLevel="0" collapsed="false">
      <c r="A32" s="222"/>
      <c r="B32" s="223"/>
      <c r="E32" s="127"/>
      <c r="F32" s="127"/>
      <c r="G32" s="103"/>
    </row>
    <row r="33" customFormat="false" ht="12.75" hidden="false" customHeight="false" outlineLevel="0" collapsed="false">
      <c r="A33" s="148" t="s">
        <v>33</v>
      </c>
      <c r="B33" s="149" t="s">
        <v>44</v>
      </c>
      <c r="C33" s="149"/>
      <c r="D33" s="149"/>
      <c r="E33" s="229"/>
      <c r="F33" s="229"/>
      <c r="G33" s="103"/>
    </row>
    <row r="34" customFormat="false" ht="12.75" hidden="false" customHeight="false" outlineLevel="0" collapsed="false">
      <c r="A34" s="148" t="s">
        <v>45</v>
      </c>
      <c r="B34" s="225" t="s">
        <v>105</v>
      </c>
      <c r="C34" s="225"/>
      <c r="D34" s="225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3.86"/>
    <col collapsed="false" customWidth="true" hidden="false" outlineLevel="0" max="4" min="4" style="2" width="15.39"/>
    <col collapsed="false" customWidth="true" hidden="false" outlineLevel="0" max="6" min="5" style="120" width="12.13"/>
    <col collapsed="false" customWidth="true" hidden="false" outlineLevel="0" max="7" min="7" style="2" width="16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230" t="s">
        <v>0</v>
      </c>
      <c r="B1" s="230"/>
      <c r="C1" s="231" t="s">
        <v>47</v>
      </c>
      <c r="D1" s="231" t="s">
        <v>2</v>
      </c>
      <c r="E1" s="232" t="s">
        <v>3</v>
      </c>
      <c r="F1" s="232"/>
      <c r="G1" s="192" t="s">
        <v>10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106</v>
      </c>
      <c r="D2" s="233"/>
      <c r="E2" s="193" t="s">
        <v>4</v>
      </c>
      <c r="F2" s="193"/>
      <c r="G2" s="48" t="s">
        <v>29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48" t="s">
        <v>16</v>
      </c>
      <c r="H3" s="154" t="s">
        <v>17</v>
      </c>
    </row>
    <row r="4" customFormat="false" ht="17.25" hidden="false" customHeight="false" outlineLevel="0" collapsed="false">
      <c r="A4" s="236" t="n">
        <v>42911</v>
      </c>
      <c r="B4" s="237" t="n">
        <f aca="false">A4+13</f>
        <v>42924</v>
      </c>
      <c r="C4" s="238" t="n">
        <f aca="false">B4+6</f>
        <v>42930</v>
      </c>
      <c r="D4" s="239" t="n">
        <v>2018001</v>
      </c>
      <c r="E4" s="240" t="n">
        <f aca="false">A4-14</f>
        <v>42897</v>
      </c>
      <c r="F4" s="237" t="n">
        <f aca="false">E4+13</f>
        <v>42910</v>
      </c>
      <c r="G4" s="241" t="s">
        <v>104</v>
      </c>
      <c r="H4" s="242" t="n">
        <f aca="false">C4+3</f>
        <v>42933</v>
      </c>
      <c r="K4" s="165"/>
    </row>
    <row r="5" customFormat="false" ht="17.25" hidden="false" customHeight="false" outlineLevel="0" collapsed="false">
      <c r="A5" s="243" t="n">
        <f aca="false">A4+14</f>
        <v>42925</v>
      </c>
      <c r="B5" s="126" t="n">
        <f aca="false">B4+14</f>
        <v>42938</v>
      </c>
      <c r="C5" s="244" t="n">
        <f aca="false">C4+14</f>
        <v>42944</v>
      </c>
      <c r="D5" s="235" t="n">
        <v>2018002</v>
      </c>
      <c r="E5" s="245" t="n">
        <f aca="false">E4+14</f>
        <v>42911</v>
      </c>
      <c r="F5" s="243" t="n">
        <f aca="false">F4+14</f>
        <v>42924</v>
      </c>
      <c r="G5" s="85" t="n">
        <f aca="false">B5-1</f>
        <v>42937</v>
      </c>
      <c r="H5" s="246" t="n">
        <f aca="false">C5+3</f>
        <v>42947</v>
      </c>
    </row>
    <row r="6" customFormat="false" ht="17.25" hidden="false" customHeight="false" outlineLevel="0" collapsed="false">
      <c r="A6" s="236" t="n">
        <f aca="false">A5+14</f>
        <v>42939</v>
      </c>
      <c r="B6" s="247" t="n">
        <f aca="false">B5+14</f>
        <v>42952</v>
      </c>
      <c r="C6" s="248" t="n">
        <f aca="false">C5+14</f>
        <v>42958</v>
      </c>
      <c r="D6" s="239" t="n">
        <v>2018003</v>
      </c>
      <c r="E6" s="240" t="n">
        <f aca="false">E5+14</f>
        <v>42925</v>
      </c>
      <c r="F6" s="236" t="n">
        <f aca="false">F5+14</f>
        <v>42938</v>
      </c>
      <c r="G6" s="249" t="n">
        <f aca="false">B6-1</f>
        <v>42951</v>
      </c>
      <c r="H6" s="242" t="n">
        <f aca="false">C6+3</f>
        <v>42961</v>
      </c>
    </row>
    <row r="7" customFormat="false" ht="17.25" hidden="false" customHeight="false" outlineLevel="0" collapsed="false">
      <c r="A7" s="243" t="n">
        <f aca="false">A6+14</f>
        <v>42953</v>
      </c>
      <c r="B7" s="126" t="n">
        <f aca="false">B6+14</f>
        <v>42966</v>
      </c>
      <c r="C7" s="244" t="n">
        <f aca="false">C6+14</f>
        <v>42972</v>
      </c>
      <c r="D7" s="250" t="n">
        <v>2018004</v>
      </c>
      <c r="E7" s="245" t="n">
        <f aca="false">E6+14</f>
        <v>42939</v>
      </c>
      <c r="F7" s="243" t="n">
        <f aca="false">F6+14</f>
        <v>42952</v>
      </c>
      <c r="G7" s="85" t="n">
        <f aca="false">B7-1</f>
        <v>42965</v>
      </c>
      <c r="H7" s="246" t="n">
        <f aca="false">C7+3</f>
        <v>42975</v>
      </c>
    </row>
    <row r="8" customFormat="false" ht="17.25" hidden="false" customHeight="false" outlineLevel="0" collapsed="false">
      <c r="A8" s="236" t="n">
        <f aca="false">A7+14</f>
        <v>42967</v>
      </c>
      <c r="B8" s="247" t="n">
        <f aca="false">B7+14</f>
        <v>42980</v>
      </c>
      <c r="C8" s="248" t="n">
        <f aca="false">C7+14</f>
        <v>42986</v>
      </c>
      <c r="D8" s="239" t="n">
        <v>2018005</v>
      </c>
      <c r="E8" s="240" t="n">
        <f aca="false">E7+14</f>
        <v>42953</v>
      </c>
      <c r="F8" s="236" t="n">
        <f aca="false">F7+14</f>
        <v>42966</v>
      </c>
      <c r="G8" s="249" t="n">
        <f aca="false">B8-1</f>
        <v>42979</v>
      </c>
      <c r="H8" s="242" t="n">
        <f aca="false">C8+3</f>
        <v>42989</v>
      </c>
    </row>
    <row r="9" customFormat="false" ht="17.25" hidden="false" customHeight="false" outlineLevel="0" collapsed="false">
      <c r="A9" s="243" t="n">
        <f aca="false">A8+14</f>
        <v>42981</v>
      </c>
      <c r="B9" s="126" t="n">
        <f aca="false">B8+14</f>
        <v>42994</v>
      </c>
      <c r="C9" s="244" t="n">
        <f aca="false">C8+14</f>
        <v>43000</v>
      </c>
      <c r="D9" s="250" t="n">
        <v>2018006</v>
      </c>
      <c r="E9" s="245" t="n">
        <f aca="false">E8+14</f>
        <v>42967</v>
      </c>
      <c r="F9" s="243" t="n">
        <f aca="false">F8+14</f>
        <v>42980</v>
      </c>
      <c r="G9" s="85" t="n">
        <f aca="false">B9-1</f>
        <v>42993</v>
      </c>
      <c r="H9" s="246" t="n">
        <f aca="false">C9+3</f>
        <v>43003</v>
      </c>
    </row>
    <row r="10" customFormat="false" ht="17.25" hidden="false" customHeight="false" outlineLevel="0" collapsed="false">
      <c r="A10" s="236" t="n">
        <f aca="false">A9+14</f>
        <v>42995</v>
      </c>
      <c r="B10" s="247" t="n">
        <f aca="false">B9+14</f>
        <v>43008</v>
      </c>
      <c r="C10" s="248" t="n">
        <f aca="false">C9+14</f>
        <v>43014</v>
      </c>
      <c r="D10" s="251" t="n">
        <v>2018007</v>
      </c>
      <c r="E10" s="240" t="n">
        <f aca="false">E9+14</f>
        <v>42981</v>
      </c>
      <c r="F10" s="236" t="n">
        <f aca="false">F9+14</f>
        <v>42994</v>
      </c>
      <c r="G10" s="249" t="n">
        <f aca="false">B10-1</f>
        <v>43007</v>
      </c>
      <c r="H10" s="242" t="n">
        <f aca="false">C10+3</f>
        <v>43017</v>
      </c>
    </row>
    <row r="11" customFormat="false" ht="17.25" hidden="false" customHeight="false" outlineLevel="0" collapsed="false">
      <c r="A11" s="243" t="n">
        <f aca="false">A10+14</f>
        <v>43009</v>
      </c>
      <c r="B11" s="126" t="n">
        <f aca="false">B10+14</f>
        <v>43022</v>
      </c>
      <c r="C11" s="244" t="n">
        <f aca="false">C10+14</f>
        <v>43028</v>
      </c>
      <c r="D11" s="250" t="n">
        <v>2018008</v>
      </c>
      <c r="E11" s="245" t="n">
        <f aca="false">E10+14</f>
        <v>42995</v>
      </c>
      <c r="F11" s="243" t="n">
        <f aca="false">F10+14</f>
        <v>43008</v>
      </c>
      <c r="G11" s="85" t="n">
        <f aca="false">B11-1</f>
        <v>43021</v>
      </c>
      <c r="H11" s="246" t="n">
        <f aca="false">C11+3</f>
        <v>43031</v>
      </c>
    </row>
    <row r="12" customFormat="false" ht="17.25" hidden="false" customHeight="false" outlineLevel="0" collapsed="false">
      <c r="A12" s="236" t="n">
        <f aca="false">A11+14</f>
        <v>43023</v>
      </c>
      <c r="B12" s="247" t="n">
        <f aca="false">B11+14</f>
        <v>43036</v>
      </c>
      <c r="C12" s="248" t="n">
        <f aca="false">C11+14</f>
        <v>43042</v>
      </c>
      <c r="D12" s="251" t="n">
        <v>2018009</v>
      </c>
      <c r="E12" s="240" t="n">
        <f aca="false">E11+14</f>
        <v>43009</v>
      </c>
      <c r="F12" s="236" t="n">
        <f aca="false">F11+14</f>
        <v>43022</v>
      </c>
      <c r="G12" s="249" t="n">
        <f aca="false">B12-1</f>
        <v>43035</v>
      </c>
      <c r="H12" s="242" t="n">
        <f aca="false">C12+3</f>
        <v>43045</v>
      </c>
    </row>
    <row r="13" customFormat="false" ht="17.25" hidden="false" customHeight="false" outlineLevel="0" collapsed="false">
      <c r="A13" s="243" t="n">
        <f aca="false">A12+14</f>
        <v>43037</v>
      </c>
      <c r="B13" s="126" t="n">
        <f aca="false">B12+14</f>
        <v>43050</v>
      </c>
      <c r="C13" s="244" t="n">
        <f aca="false">C12+14</f>
        <v>43056</v>
      </c>
      <c r="D13" s="250" t="n">
        <v>2018010</v>
      </c>
      <c r="E13" s="245" t="n">
        <f aca="false">E12+14</f>
        <v>43023</v>
      </c>
      <c r="F13" s="243" t="n">
        <f aca="false">F12+14</f>
        <v>43036</v>
      </c>
      <c r="G13" s="85" t="n">
        <f aca="false">B13-1</f>
        <v>43049</v>
      </c>
      <c r="H13" s="246" t="n">
        <f aca="false">C13+3</f>
        <v>43059</v>
      </c>
    </row>
    <row r="14" customFormat="false" ht="17.25" hidden="false" customHeight="false" outlineLevel="0" collapsed="false">
      <c r="A14" s="236" t="n">
        <f aca="false">A13+14</f>
        <v>43051</v>
      </c>
      <c r="B14" s="247" t="n">
        <f aca="false">B13+14</f>
        <v>43064</v>
      </c>
      <c r="C14" s="248" t="n">
        <f aca="false">C13+14</f>
        <v>43070</v>
      </c>
      <c r="D14" s="251" t="n">
        <v>2018011</v>
      </c>
      <c r="E14" s="240" t="n">
        <f aca="false">E13+14</f>
        <v>43037</v>
      </c>
      <c r="F14" s="236" t="n">
        <f aca="false">F13+14</f>
        <v>43050</v>
      </c>
      <c r="G14" s="252" t="s">
        <v>107</v>
      </c>
      <c r="H14" s="242" t="n">
        <f aca="false">C14+3</f>
        <v>43073</v>
      </c>
    </row>
    <row r="15" customFormat="false" ht="17.25" hidden="false" customHeight="false" outlineLevel="0" collapsed="false">
      <c r="A15" s="243" t="n">
        <f aca="false">A14+14</f>
        <v>43065</v>
      </c>
      <c r="B15" s="126" t="n">
        <f aca="false">B14+14</f>
        <v>43078</v>
      </c>
      <c r="C15" s="244" t="n">
        <f aca="false">C14+14</f>
        <v>43084</v>
      </c>
      <c r="D15" s="250" t="n">
        <v>2018012</v>
      </c>
      <c r="E15" s="245" t="n">
        <f aca="false">E14+14</f>
        <v>43051</v>
      </c>
      <c r="F15" s="243" t="n">
        <f aca="false">F14+14</f>
        <v>43064</v>
      </c>
      <c r="G15" s="85" t="n">
        <f aca="false">B15-1</f>
        <v>43077</v>
      </c>
      <c r="H15" s="246" t="n">
        <f aca="false">C15+3</f>
        <v>43087</v>
      </c>
    </row>
    <row r="16" customFormat="false" ht="17.25" hidden="false" customHeight="false" outlineLevel="0" collapsed="false">
      <c r="A16" s="236" t="n">
        <f aca="false">A15+14</f>
        <v>43079</v>
      </c>
      <c r="B16" s="247" t="n">
        <f aca="false">B15+14</f>
        <v>43092</v>
      </c>
      <c r="C16" s="248" t="n">
        <f aca="false">C15+14</f>
        <v>43098</v>
      </c>
      <c r="D16" s="251" t="n">
        <v>2018013</v>
      </c>
      <c r="E16" s="240" t="n">
        <f aca="false">E15+14</f>
        <v>43065</v>
      </c>
      <c r="F16" s="236" t="n">
        <f aca="false">F15+14</f>
        <v>43078</v>
      </c>
      <c r="G16" s="263" t="s">
        <v>108</v>
      </c>
      <c r="H16" s="242" t="n">
        <f aca="false">C16+3</f>
        <v>43101</v>
      </c>
    </row>
    <row r="17" customFormat="false" ht="17.25" hidden="false" customHeight="false" outlineLevel="0" collapsed="false">
      <c r="A17" s="243" t="n">
        <f aca="false">A16+14</f>
        <v>43093</v>
      </c>
      <c r="B17" s="126" t="n">
        <f aca="false">B16+14</f>
        <v>43106</v>
      </c>
      <c r="C17" s="244" t="n">
        <f aca="false">C16+14</f>
        <v>43112</v>
      </c>
      <c r="D17" s="250" t="n">
        <v>2018014</v>
      </c>
      <c r="E17" s="245" t="n">
        <f aca="false">E16+14</f>
        <v>43079</v>
      </c>
      <c r="F17" s="243" t="n">
        <f aca="false">F16+14</f>
        <v>43092</v>
      </c>
      <c r="G17" s="85" t="n">
        <f aca="false">B17-1</f>
        <v>43105</v>
      </c>
      <c r="H17" s="246" t="n">
        <f aca="false">C17+3</f>
        <v>43115</v>
      </c>
    </row>
    <row r="18" customFormat="false" ht="17.25" hidden="false" customHeight="false" outlineLevel="0" collapsed="false">
      <c r="A18" s="236" t="n">
        <f aca="false">A17+14</f>
        <v>43107</v>
      </c>
      <c r="B18" s="247" t="n">
        <f aca="false">B17+14</f>
        <v>43120</v>
      </c>
      <c r="C18" s="248" t="n">
        <f aca="false">C17+14</f>
        <v>43126</v>
      </c>
      <c r="D18" s="251" t="n">
        <v>2018015</v>
      </c>
      <c r="E18" s="240" t="n">
        <f aca="false">E17+14</f>
        <v>43093</v>
      </c>
      <c r="F18" s="236" t="n">
        <f aca="false">F17+14</f>
        <v>43106</v>
      </c>
      <c r="G18" s="249" t="n">
        <f aca="false">B18-1</f>
        <v>43119</v>
      </c>
      <c r="H18" s="242" t="n">
        <f aca="false">C18+3</f>
        <v>43129</v>
      </c>
    </row>
    <row r="19" customFormat="false" ht="17.25" hidden="false" customHeight="false" outlineLevel="0" collapsed="false">
      <c r="A19" s="243" t="n">
        <f aca="false">A18+14</f>
        <v>43121</v>
      </c>
      <c r="B19" s="126" t="n">
        <f aca="false">B18+14</f>
        <v>43134</v>
      </c>
      <c r="C19" s="244" t="n">
        <f aca="false">C18+14</f>
        <v>43140</v>
      </c>
      <c r="D19" s="250" t="n">
        <v>2018016</v>
      </c>
      <c r="E19" s="245" t="n">
        <f aca="false">E18+14</f>
        <v>43107</v>
      </c>
      <c r="F19" s="243" t="n">
        <f aca="false">F18+14</f>
        <v>43120</v>
      </c>
      <c r="G19" s="85" t="n">
        <f aca="false">B19-1</f>
        <v>43133</v>
      </c>
      <c r="H19" s="246" t="n">
        <f aca="false">C19+3</f>
        <v>43143</v>
      </c>
    </row>
    <row r="20" customFormat="false" ht="17.25" hidden="false" customHeight="false" outlineLevel="0" collapsed="false">
      <c r="A20" s="236" t="n">
        <f aca="false">A19+14</f>
        <v>43135</v>
      </c>
      <c r="B20" s="247" t="n">
        <f aca="false">B19+14</f>
        <v>43148</v>
      </c>
      <c r="C20" s="248" t="n">
        <f aca="false">C19+14</f>
        <v>43154</v>
      </c>
      <c r="D20" s="251" t="n">
        <v>2018017</v>
      </c>
      <c r="E20" s="240" t="n">
        <f aca="false">E19+14</f>
        <v>43121</v>
      </c>
      <c r="F20" s="236" t="n">
        <f aca="false">F19+14</f>
        <v>43134</v>
      </c>
      <c r="G20" s="249" t="n">
        <f aca="false">B20-1</f>
        <v>43147</v>
      </c>
      <c r="H20" s="242" t="n">
        <f aca="false">C20+3</f>
        <v>43157</v>
      </c>
    </row>
    <row r="21" customFormat="false" ht="17.25" hidden="false" customHeight="false" outlineLevel="0" collapsed="false">
      <c r="A21" s="243" t="n">
        <f aca="false">A20+14</f>
        <v>43149</v>
      </c>
      <c r="B21" s="126" t="n">
        <f aca="false">B20+14</f>
        <v>43162</v>
      </c>
      <c r="C21" s="244" t="n">
        <f aca="false">C20+14</f>
        <v>43168</v>
      </c>
      <c r="D21" s="250" t="n">
        <v>2018018</v>
      </c>
      <c r="E21" s="245" t="n">
        <f aca="false">E20+14</f>
        <v>43135</v>
      </c>
      <c r="F21" s="243" t="n">
        <f aca="false">F20+14</f>
        <v>43148</v>
      </c>
      <c r="G21" s="85" t="n">
        <f aca="false">B21-1</f>
        <v>43161</v>
      </c>
      <c r="H21" s="246" t="n">
        <f aca="false">C21+3</f>
        <v>43171</v>
      </c>
    </row>
    <row r="22" customFormat="false" ht="17.25" hidden="false" customHeight="false" outlineLevel="0" collapsed="false">
      <c r="A22" s="236" t="n">
        <f aca="false">A21+14</f>
        <v>43163</v>
      </c>
      <c r="B22" s="247" t="n">
        <f aca="false">B21+14</f>
        <v>43176</v>
      </c>
      <c r="C22" s="248" t="n">
        <f aca="false">C21+14</f>
        <v>43182</v>
      </c>
      <c r="D22" s="251" t="n">
        <v>2018019</v>
      </c>
      <c r="E22" s="240" t="n">
        <f aca="false">E21+14</f>
        <v>43149</v>
      </c>
      <c r="F22" s="236" t="n">
        <f aca="false">F21+14</f>
        <v>43162</v>
      </c>
      <c r="G22" s="263" t="s">
        <v>109</v>
      </c>
      <c r="H22" s="242" t="n">
        <f aca="false">C22+3</f>
        <v>43185</v>
      </c>
    </row>
    <row r="23" customFormat="false" ht="17.25" hidden="false" customHeight="false" outlineLevel="0" collapsed="false">
      <c r="A23" s="243" t="n">
        <f aca="false">A22+14</f>
        <v>43177</v>
      </c>
      <c r="B23" s="126" t="n">
        <f aca="false">B22+14</f>
        <v>43190</v>
      </c>
      <c r="C23" s="244" t="n">
        <f aca="false">C22+14</f>
        <v>43196</v>
      </c>
      <c r="D23" s="250" t="n">
        <v>2018020</v>
      </c>
      <c r="E23" s="245" t="n">
        <f aca="false">E22+14</f>
        <v>43163</v>
      </c>
      <c r="F23" s="243" t="n">
        <f aca="false">F22+14</f>
        <v>43176</v>
      </c>
      <c r="G23" s="85" t="n">
        <v>43189</v>
      </c>
      <c r="H23" s="246" t="n">
        <f aca="false">C23+3</f>
        <v>43199</v>
      </c>
    </row>
    <row r="24" customFormat="false" ht="17.25" hidden="false" customHeight="false" outlineLevel="0" collapsed="false">
      <c r="A24" s="236" t="n">
        <f aca="false">A23+14</f>
        <v>43191</v>
      </c>
      <c r="B24" s="247" t="n">
        <f aca="false">B23+14</f>
        <v>43204</v>
      </c>
      <c r="C24" s="248" t="n">
        <f aca="false">C23+14</f>
        <v>43210</v>
      </c>
      <c r="D24" s="251" t="n">
        <v>2018021</v>
      </c>
      <c r="E24" s="240" t="n">
        <f aca="false">E23+14</f>
        <v>43177</v>
      </c>
      <c r="F24" s="236" t="n">
        <f aca="false">F23+14</f>
        <v>43190</v>
      </c>
      <c r="G24" s="249" t="n">
        <f aca="false">B24-1</f>
        <v>43203</v>
      </c>
      <c r="H24" s="242" t="n">
        <f aca="false">C24+3</f>
        <v>43213</v>
      </c>
    </row>
    <row r="25" customFormat="false" ht="17.25" hidden="false" customHeight="false" outlineLevel="0" collapsed="false">
      <c r="A25" s="243" t="n">
        <f aca="false">A24+14</f>
        <v>43205</v>
      </c>
      <c r="B25" s="126" t="n">
        <f aca="false">B24+14</f>
        <v>43218</v>
      </c>
      <c r="C25" s="244" t="n">
        <f aca="false">C24+14</f>
        <v>43224</v>
      </c>
      <c r="D25" s="250" t="n">
        <v>2018022</v>
      </c>
      <c r="E25" s="245" t="n">
        <f aca="false">E24+14</f>
        <v>43191</v>
      </c>
      <c r="F25" s="243" t="n">
        <f aca="false">F24+14</f>
        <v>43204</v>
      </c>
      <c r="G25" s="85" t="n">
        <f aca="false">B25-1</f>
        <v>43217</v>
      </c>
      <c r="H25" s="246" t="n">
        <f aca="false">C25+3</f>
        <v>43227</v>
      </c>
    </row>
    <row r="26" customFormat="false" ht="17.25" hidden="false" customHeight="false" outlineLevel="0" collapsed="false">
      <c r="A26" s="236" t="n">
        <f aca="false">A25+14</f>
        <v>43219</v>
      </c>
      <c r="B26" s="247" t="n">
        <f aca="false">B25+14</f>
        <v>43232</v>
      </c>
      <c r="C26" s="248" t="n">
        <f aca="false">C25+14</f>
        <v>43238</v>
      </c>
      <c r="D26" s="251" t="n">
        <v>2018023</v>
      </c>
      <c r="E26" s="240" t="n">
        <f aca="false">E25+14</f>
        <v>43205</v>
      </c>
      <c r="F26" s="236" t="n">
        <f aca="false">F25+14</f>
        <v>43218</v>
      </c>
      <c r="G26" s="249" t="n">
        <f aca="false">B26-1</f>
        <v>43231</v>
      </c>
      <c r="H26" s="242" t="n">
        <f aca="false">C26+3</f>
        <v>43241</v>
      </c>
    </row>
    <row r="27" customFormat="false" ht="17.25" hidden="false" customHeight="false" outlineLevel="0" collapsed="false">
      <c r="A27" s="243" t="n">
        <f aca="false">A26+14</f>
        <v>43233</v>
      </c>
      <c r="B27" s="126" t="n">
        <f aca="false">B26+14</f>
        <v>43246</v>
      </c>
      <c r="C27" s="244" t="n">
        <f aca="false">C26+14</f>
        <v>43252</v>
      </c>
      <c r="D27" s="250" t="n">
        <v>2018024</v>
      </c>
      <c r="E27" s="245" t="n">
        <f aca="false">E26+14</f>
        <v>43219</v>
      </c>
      <c r="F27" s="243" t="n">
        <f aca="false">F26+14</f>
        <v>43232</v>
      </c>
      <c r="G27" s="85" t="n">
        <f aca="false">B27-1</f>
        <v>43245</v>
      </c>
      <c r="H27" s="246" t="n">
        <f aca="false">C27+3</f>
        <v>43255</v>
      </c>
    </row>
    <row r="28" customFormat="false" ht="17.25" hidden="false" customHeight="false" outlineLevel="0" collapsed="false">
      <c r="A28" s="236" t="n">
        <f aca="false">A27+14</f>
        <v>43247</v>
      </c>
      <c r="B28" s="247" t="n">
        <f aca="false">B27+14</f>
        <v>43260</v>
      </c>
      <c r="C28" s="248" t="n">
        <f aca="false">C27+14</f>
        <v>43266</v>
      </c>
      <c r="D28" s="251" t="n">
        <v>2018025</v>
      </c>
      <c r="E28" s="240" t="n">
        <f aca="false">E27+14</f>
        <v>43233</v>
      </c>
      <c r="F28" s="236" t="n">
        <f aca="false">F27+14</f>
        <v>43246</v>
      </c>
      <c r="G28" s="264" t="s">
        <v>110</v>
      </c>
      <c r="H28" s="242" t="n">
        <f aca="false">C28+3</f>
        <v>43269</v>
      </c>
    </row>
    <row r="29" customFormat="false" ht="17.25" hidden="false" customHeight="false" outlineLevel="0" collapsed="false">
      <c r="A29" s="243" t="n">
        <f aca="false">A28+14</f>
        <v>43261</v>
      </c>
      <c r="B29" s="126" t="n">
        <f aca="false">B28+14</f>
        <v>43274</v>
      </c>
      <c r="C29" s="244" t="n">
        <f aca="false">C28+14</f>
        <v>43280</v>
      </c>
      <c r="D29" s="250" t="n">
        <v>2018026</v>
      </c>
      <c r="E29" s="245" t="n">
        <f aca="false">E28+14</f>
        <v>43247</v>
      </c>
      <c r="F29" s="243" t="n">
        <f aca="false">F28+14</f>
        <v>43260</v>
      </c>
      <c r="G29" s="255" t="s">
        <v>111</v>
      </c>
      <c r="H29" s="246" t="n">
        <f aca="false">C29+3</f>
        <v>43283</v>
      </c>
      <c r="I29" s="120"/>
    </row>
    <row r="30" customFormat="false" ht="17.25" hidden="false" customHeight="false" outlineLevel="0" collapsed="false">
      <c r="A30" s="236" t="n">
        <f aca="false">A29+14</f>
        <v>43275</v>
      </c>
      <c r="B30" s="247" t="n">
        <f aca="false">B29+14</f>
        <v>43288</v>
      </c>
      <c r="C30" s="248" t="n">
        <f aca="false">C29+14</f>
        <v>43294</v>
      </c>
      <c r="D30" s="251" t="n">
        <v>2019001</v>
      </c>
      <c r="E30" s="240" t="n">
        <f aca="false">E29+14</f>
        <v>43261</v>
      </c>
      <c r="F30" s="236" t="n">
        <f aca="false">F29+14</f>
        <v>43274</v>
      </c>
      <c r="G30" s="256" t="s">
        <v>112</v>
      </c>
      <c r="H30" s="242" t="n">
        <f aca="false">C30+3</f>
        <v>43297</v>
      </c>
      <c r="I30" s="120"/>
    </row>
    <row r="31" customFormat="false" ht="17.25" hidden="false" customHeight="false" outlineLevel="0" collapsed="false">
      <c r="A31" s="257" t="n">
        <f aca="false">A30+14</f>
        <v>43289</v>
      </c>
      <c r="B31" s="258" t="n">
        <f aca="false">B30+14</f>
        <v>43302</v>
      </c>
      <c r="C31" s="259" t="n">
        <f aca="false">C30+14</f>
        <v>43308</v>
      </c>
      <c r="D31" s="260" t="n">
        <v>2019002</v>
      </c>
      <c r="E31" s="261" t="n">
        <f aca="false">E30+14</f>
        <v>43275</v>
      </c>
      <c r="F31" s="257" t="n">
        <f aca="false">F30+14</f>
        <v>43288</v>
      </c>
      <c r="G31" s="92" t="n">
        <f aca="false">B31-1</f>
        <v>43301</v>
      </c>
      <c r="H31" s="262" t="n">
        <f aca="false">C31+3</f>
        <v>43311</v>
      </c>
    </row>
    <row r="32" customFormat="false" ht="17.25" hidden="false" customHeight="false" outlineLevel="0" collapsed="false">
      <c r="A32" s="222"/>
      <c r="B32" s="223"/>
      <c r="E32" s="127"/>
      <c r="F32" s="127"/>
      <c r="G32" s="103"/>
    </row>
    <row r="33" customFormat="false" ht="12.75" hidden="false" customHeight="false" outlineLevel="0" collapsed="false">
      <c r="A33" s="148" t="s">
        <v>33</v>
      </c>
      <c r="B33" s="149" t="s">
        <v>44</v>
      </c>
      <c r="C33" s="149"/>
      <c r="D33" s="149"/>
      <c r="E33" s="229"/>
      <c r="F33" s="229"/>
      <c r="G33" s="103"/>
    </row>
    <row r="34" customFormat="false" ht="12.75" hidden="false" customHeight="false" outlineLevel="0" collapsed="false">
      <c r="A34" s="148" t="s">
        <v>45</v>
      </c>
      <c r="B34" s="225" t="s">
        <v>105</v>
      </c>
      <c r="C34" s="225"/>
      <c r="D34" s="225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3.86"/>
    <col collapsed="false" customWidth="true" hidden="false" outlineLevel="0" max="4" min="4" style="2" width="15.39"/>
    <col collapsed="false" customWidth="true" hidden="false" outlineLevel="0" max="6" min="5" style="120" width="12.13"/>
    <col collapsed="false" customWidth="true" hidden="false" outlineLevel="0" max="7" min="7" style="2" width="16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230" t="s">
        <v>0</v>
      </c>
      <c r="B1" s="230"/>
      <c r="C1" s="231" t="s">
        <v>47</v>
      </c>
      <c r="D1" s="231" t="s">
        <v>2</v>
      </c>
      <c r="E1" s="232" t="s">
        <v>3</v>
      </c>
      <c r="F1" s="232"/>
      <c r="G1" s="192" t="s">
        <v>10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113</v>
      </c>
      <c r="D2" s="233"/>
      <c r="E2" s="193" t="s">
        <v>4</v>
      </c>
      <c r="F2" s="193"/>
      <c r="G2" s="48" t="s">
        <v>29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48" t="s">
        <v>16</v>
      </c>
      <c r="H3" s="154" t="s">
        <v>17</v>
      </c>
    </row>
    <row r="4" customFormat="false" ht="17.25" hidden="false" customHeight="false" outlineLevel="0" collapsed="false">
      <c r="A4" s="236" t="n">
        <v>43275</v>
      </c>
      <c r="B4" s="237" t="n">
        <f aca="false">A4+13</f>
        <v>43288</v>
      </c>
      <c r="C4" s="238" t="n">
        <f aca="false">B4+6</f>
        <v>43294</v>
      </c>
      <c r="D4" s="239" t="n">
        <v>2019001</v>
      </c>
      <c r="E4" s="240" t="n">
        <f aca="false">A4-14</f>
        <v>43261</v>
      </c>
      <c r="F4" s="237" t="n">
        <f aca="false">E4+13</f>
        <v>43274</v>
      </c>
      <c r="G4" s="265" t="s">
        <v>112</v>
      </c>
      <c r="H4" s="242" t="n">
        <f aca="false">C4+3</f>
        <v>43297</v>
      </c>
      <c r="K4" s="165"/>
    </row>
    <row r="5" customFormat="false" ht="17.25" hidden="false" customHeight="false" outlineLevel="0" collapsed="false">
      <c r="A5" s="243" t="n">
        <f aca="false">A4+14</f>
        <v>43289</v>
      </c>
      <c r="B5" s="126" t="n">
        <f aca="false">B4+14</f>
        <v>43302</v>
      </c>
      <c r="C5" s="244" t="n">
        <f aca="false">C4+14</f>
        <v>43308</v>
      </c>
      <c r="D5" s="235" t="n">
        <f aca="false">D4+1</f>
        <v>2019002</v>
      </c>
      <c r="E5" s="245" t="n">
        <f aca="false">E4+14</f>
        <v>43275</v>
      </c>
      <c r="F5" s="243" t="n">
        <f aca="false">F4+14</f>
        <v>43288</v>
      </c>
      <c r="G5" s="85" t="n">
        <f aca="false">B5-1</f>
        <v>43301</v>
      </c>
      <c r="H5" s="246" t="n">
        <f aca="false">C5+3</f>
        <v>43311</v>
      </c>
    </row>
    <row r="6" customFormat="false" ht="17.25" hidden="false" customHeight="false" outlineLevel="0" collapsed="false">
      <c r="A6" s="236" t="n">
        <f aca="false">A5+14</f>
        <v>43303</v>
      </c>
      <c r="B6" s="247" t="n">
        <f aca="false">B5+14</f>
        <v>43316</v>
      </c>
      <c r="C6" s="248" t="n">
        <f aca="false">C5+14</f>
        <v>43322</v>
      </c>
      <c r="D6" s="239" t="n">
        <f aca="false">D5+1</f>
        <v>2019003</v>
      </c>
      <c r="E6" s="240" t="n">
        <f aca="false">E5+14</f>
        <v>43289</v>
      </c>
      <c r="F6" s="236" t="n">
        <f aca="false">F5+14</f>
        <v>43302</v>
      </c>
      <c r="G6" s="249" t="n">
        <f aca="false">B6-1</f>
        <v>43315</v>
      </c>
      <c r="H6" s="242" t="n">
        <f aca="false">C6+3</f>
        <v>43325</v>
      </c>
    </row>
    <row r="7" customFormat="false" ht="17.25" hidden="false" customHeight="false" outlineLevel="0" collapsed="false">
      <c r="A7" s="243" t="n">
        <f aca="false">A6+14</f>
        <v>43317</v>
      </c>
      <c r="B7" s="126" t="n">
        <f aca="false">B6+14</f>
        <v>43330</v>
      </c>
      <c r="C7" s="244" t="n">
        <f aca="false">C6+14</f>
        <v>43336</v>
      </c>
      <c r="D7" s="250" t="n">
        <f aca="false">D6+1</f>
        <v>2019004</v>
      </c>
      <c r="E7" s="245" t="n">
        <f aca="false">E6+14</f>
        <v>43303</v>
      </c>
      <c r="F7" s="243" t="n">
        <f aca="false">F6+14</f>
        <v>43316</v>
      </c>
      <c r="G7" s="85" t="n">
        <f aca="false">B7-1</f>
        <v>43329</v>
      </c>
      <c r="H7" s="246" t="n">
        <f aca="false">C7+3</f>
        <v>43339</v>
      </c>
    </row>
    <row r="8" customFormat="false" ht="17.25" hidden="false" customHeight="false" outlineLevel="0" collapsed="false">
      <c r="A8" s="236" t="n">
        <f aca="false">A7+14</f>
        <v>43331</v>
      </c>
      <c r="B8" s="247" t="n">
        <f aca="false">B7+14</f>
        <v>43344</v>
      </c>
      <c r="C8" s="248" t="n">
        <f aca="false">C7+14</f>
        <v>43350</v>
      </c>
      <c r="D8" s="239" t="n">
        <f aca="false">D7+1</f>
        <v>2019005</v>
      </c>
      <c r="E8" s="240" t="n">
        <f aca="false">E7+14</f>
        <v>43317</v>
      </c>
      <c r="F8" s="236" t="n">
        <f aca="false">F7+14</f>
        <v>43330</v>
      </c>
      <c r="G8" s="249" t="n">
        <f aca="false">B8-1</f>
        <v>43343</v>
      </c>
      <c r="H8" s="242" t="n">
        <f aca="false">C8+3</f>
        <v>43353</v>
      </c>
    </row>
    <row r="9" customFormat="false" ht="17.25" hidden="false" customHeight="false" outlineLevel="0" collapsed="false">
      <c r="A9" s="243" t="n">
        <f aca="false">A8+14</f>
        <v>43345</v>
      </c>
      <c r="B9" s="126" t="n">
        <f aca="false">B8+14</f>
        <v>43358</v>
      </c>
      <c r="C9" s="244" t="n">
        <f aca="false">C8+14</f>
        <v>43364</v>
      </c>
      <c r="D9" s="250" t="n">
        <f aca="false">D8+1</f>
        <v>2019006</v>
      </c>
      <c r="E9" s="245" t="n">
        <f aca="false">E8+14</f>
        <v>43331</v>
      </c>
      <c r="F9" s="243" t="n">
        <f aca="false">F8+14</f>
        <v>43344</v>
      </c>
      <c r="G9" s="85" t="n">
        <f aca="false">B9-1</f>
        <v>43357</v>
      </c>
      <c r="H9" s="246" t="n">
        <f aca="false">C9+3</f>
        <v>43367</v>
      </c>
    </row>
    <row r="10" customFormat="false" ht="17.25" hidden="false" customHeight="false" outlineLevel="0" collapsed="false">
      <c r="A10" s="236" t="n">
        <f aca="false">A9+14</f>
        <v>43359</v>
      </c>
      <c r="B10" s="247" t="n">
        <f aca="false">B9+14</f>
        <v>43372</v>
      </c>
      <c r="C10" s="248" t="n">
        <f aca="false">C9+14</f>
        <v>43378</v>
      </c>
      <c r="D10" s="251" t="n">
        <f aca="false">D9+1</f>
        <v>2019007</v>
      </c>
      <c r="E10" s="240" t="n">
        <f aca="false">E9+14</f>
        <v>43345</v>
      </c>
      <c r="F10" s="236" t="n">
        <f aca="false">F9+14</f>
        <v>43358</v>
      </c>
      <c r="G10" s="249" t="n">
        <f aca="false">B10-1</f>
        <v>43371</v>
      </c>
      <c r="H10" s="242" t="n">
        <f aca="false">C10+3</f>
        <v>43381</v>
      </c>
    </row>
    <row r="11" customFormat="false" ht="17.25" hidden="false" customHeight="false" outlineLevel="0" collapsed="false">
      <c r="A11" s="243" t="n">
        <f aca="false">A10+14</f>
        <v>43373</v>
      </c>
      <c r="B11" s="126" t="n">
        <f aca="false">B10+14</f>
        <v>43386</v>
      </c>
      <c r="C11" s="244" t="n">
        <f aca="false">C10+14</f>
        <v>43392</v>
      </c>
      <c r="D11" s="250" t="n">
        <f aca="false">D10+1</f>
        <v>2019008</v>
      </c>
      <c r="E11" s="245" t="n">
        <f aca="false">E10+14</f>
        <v>43359</v>
      </c>
      <c r="F11" s="243" t="n">
        <f aca="false">F10+14</f>
        <v>43372</v>
      </c>
      <c r="G11" s="85" t="n">
        <f aca="false">B11-1</f>
        <v>43385</v>
      </c>
      <c r="H11" s="246" t="n">
        <f aca="false">C11+3</f>
        <v>43395</v>
      </c>
    </row>
    <row r="12" customFormat="false" ht="17.25" hidden="false" customHeight="false" outlineLevel="0" collapsed="false">
      <c r="A12" s="236" t="n">
        <f aca="false">A11+14</f>
        <v>43387</v>
      </c>
      <c r="B12" s="247" t="n">
        <f aca="false">B11+14</f>
        <v>43400</v>
      </c>
      <c r="C12" s="248" t="n">
        <f aca="false">C11+14</f>
        <v>43406</v>
      </c>
      <c r="D12" s="251" t="n">
        <f aca="false">D11+1</f>
        <v>2019009</v>
      </c>
      <c r="E12" s="240" t="n">
        <f aca="false">E11+14</f>
        <v>43373</v>
      </c>
      <c r="F12" s="236" t="n">
        <f aca="false">F11+14</f>
        <v>43386</v>
      </c>
      <c r="G12" s="249" t="n">
        <f aca="false">B12-1</f>
        <v>43399</v>
      </c>
      <c r="H12" s="242" t="n">
        <f aca="false">C12+3</f>
        <v>43409</v>
      </c>
    </row>
    <row r="13" customFormat="false" ht="17.25" hidden="false" customHeight="false" outlineLevel="0" collapsed="false">
      <c r="A13" s="243" t="n">
        <f aca="false">A12+14</f>
        <v>43401</v>
      </c>
      <c r="B13" s="126" t="n">
        <f aca="false">B12+14</f>
        <v>43414</v>
      </c>
      <c r="C13" s="244" t="n">
        <f aca="false">C12+14</f>
        <v>43420</v>
      </c>
      <c r="D13" s="250" t="n">
        <f aca="false">D12+1</f>
        <v>2019010</v>
      </c>
      <c r="E13" s="245" t="n">
        <f aca="false">E12+14</f>
        <v>43387</v>
      </c>
      <c r="F13" s="243" t="n">
        <f aca="false">F12+14</f>
        <v>43400</v>
      </c>
      <c r="G13" s="85" t="n">
        <f aca="false">B13-1</f>
        <v>43413</v>
      </c>
      <c r="H13" s="246" t="n">
        <f aca="false">C13+3</f>
        <v>43423</v>
      </c>
    </row>
    <row r="14" customFormat="false" ht="17.25" hidden="false" customHeight="false" outlineLevel="0" collapsed="false">
      <c r="A14" s="236" t="n">
        <f aca="false">A13+14</f>
        <v>43415</v>
      </c>
      <c r="B14" s="247" t="n">
        <f aca="false">B13+14</f>
        <v>43428</v>
      </c>
      <c r="C14" s="248" t="n">
        <f aca="false">C13+14</f>
        <v>43434</v>
      </c>
      <c r="D14" s="251" t="n">
        <f aca="false">D13+1</f>
        <v>2019011</v>
      </c>
      <c r="E14" s="240" t="n">
        <f aca="false">E13+14</f>
        <v>43401</v>
      </c>
      <c r="F14" s="236" t="n">
        <f aca="false">F13+14</f>
        <v>43414</v>
      </c>
      <c r="G14" s="266" t="s">
        <v>114</v>
      </c>
      <c r="H14" s="242" t="n">
        <f aca="false">C14+3</f>
        <v>43437</v>
      </c>
    </row>
    <row r="15" customFormat="false" ht="17.25" hidden="false" customHeight="false" outlineLevel="0" collapsed="false">
      <c r="A15" s="243" t="n">
        <f aca="false">A14+14</f>
        <v>43429</v>
      </c>
      <c r="B15" s="126" t="n">
        <f aca="false">B14+14</f>
        <v>43442</v>
      </c>
      <c r="C15" s="244" t="n">
        <f aca="false">C14+14</f>
        <v>43448</v>
      </c>
      <c r="D15" s="250" t="n">
        <f aca="false">D14+1</f>
        <v>2019012</v>
      </c>
      <c r="E15" s="245" t="n">
        <f aca="false">E14+14</f>
        <v>43415</v>
      </c>
      <c r="F15" s="243" t="n">
        <f aca="false">F14+14</f>
        <v>43428</v>
      </c>
      <c r="G15" s="85" t="n">
        <f aca="false">B15-1</f>
        <v>43441</v>
      </c>
      <c r="H15" s="246" t="n">
        <f aca="false">C15+3</f>
        <v>43451</v>
      </c>
    </row>
    <row r="16" customFormat="false" ht="17.25" hidden="false" customHeight="false" outlineLevel="0" collapsed="false">
      <c r="A16" s="236" t="n">
        <f aca="false">A15+14</f>
        <v>43443</v>
      </c>
      <c r="B16" s="247" t="n">
        <f aca="false">B15+14</f>
        <v>43456</v>
      </c>
      <c r="C16" s="248" t="n">
        <f aca="false">C15+14</f>
        <v>43462</v>
      </c>
      <c r="D16" s="251" t="n">
        <f aca="false">D15+1</f>
        <v>2019013</v>
      </c>
      <c r="E16" s="240" t="n">
        <f aca="false">E15+14</f>
        <v>43429</v>
      </c>
      <c r="F16" s="236" t="n">
        <f aca="false">F15+14</f>
        <v>43442</v>
      </c>
      <c r="G16" s="265" t="s">
        <v>115</v>
      </c>
      <c r="H16" s="242" t="n">
        <f aca="false">C16+3</f>
        <v>43465</v>
      </c>
    </row>
    <row r="17" customFormat="false" ht="17.25" hidden="false" customHeight="false" outlineLevel="0" collapsed="false">
      <c r="A17" s="243" t="n">
        <f aca="false">A16+14</f>
        <v>43457</v>
      </c>
      <c r="B17" s="126" t="n">
        <f aca="false">B16+14</f>
        <v>43470</v>
      </c>
      <c r="C17" s="244" t="n">
        <f aca="false">C16+14</f>
        <v>43476</v>
      </c>
      <c r="D17" s="250" t="n">
        <f aca="false">D16+1</f>
        <v>2019014</v>
      </c>
      <c r="E17" s="245" t="n">
        <f aca="false">E16+14</f>
        <v>43443</v>
      </c>
      <c r="F17" s="243" t="n">
        <f aca="false">F16+14</f>
        <v>43456</v>
      </c>
      <c r="G17" s="85" t="n">
        <f aca="false">B17-1</f>
        <v>43469</v>
      </c>
      <c r="H17" s="246" t="n">
        <f aca="false">C17+3</f>
        <v>43479</v>
      </c>
    </row>
    <row r="18" customFormat="false" ht="17.25" hidden="false" customHeight="false" outlineLevel="0" collapsed="false">
      <c r="A18" s="236" t="n">
        <f aca="false">A17+14</f>
        <v>43471</v>
      </c>
      <c r="B18" s="247" t="n">
        <f aca="false">B17+14</f>
        <v>43484</v>
      </c>
      <c r="C18" s="248" t="n">
        <f aca="false">C17+14</f>
        <v>43490</v>
      </c>
      <c r="D18" s="251" t="n">
        <f aca="false">D17+1</f>
        <v>2019015</v>
      </c>
      <c r="E18" s="240" t="n">
        <f aca="false">E17+14</f>
        <v>43457</v>
      </c>
      <c r="F18" s="236" t="n">
        <f aca="false">F17+14</f>
        <v>43470</v>
      </c>
      <c r="G18" s="249" t="n">
        <f aca="false">B18-1</f>
        <v>43483</v>
      </c>
      <c r="H18" s="242" t="n">
        <f aca="false">C18+3</f>
        <v>43493</v>
      </c>
    </row>
    <row r="19" customFormat="false" ht="17.25" hidden="false" customHeight="false" outlineLevel="0" collapsed="false">
      <c r="A19" s="243" t="n">
        <f aca="false">A18+14</f>
        <v>43485</v>
      </c>
      <c r="B19" s="126" t="n">
        <f aca="false">B18+14</f>
        <v>43498</v>
      </c>
      <c r="C19" s="244" t="n">
        <f aca="false">C18+14</f>
        <v>43504</v>
      </c>
      <c r="D19" s="250" t="n">
        <f aca="false">D18+1</f>
        <v>2019016</v>
      </c>
      <c r="E19" s="245" t="n">
        <f aca="false">E18+14</f>
        <v>43471</v>
      </c>
      <c r="F19" s="243" t="n">
        <f aca="false">F18+14</f>
        <v>43484</v>
      </c>
      <c r="G19" s="85" t="n">
        <f aca="false">B19-1</f>
        <v>43497</v>
      </c>
      <c r="H19" s="246" t="n">
        <f aca="false">C19+3</f>
        <v>43507</v>
      </c>
    </row>
    <row r="20" customFormat="false" ht="17.25" hidden="false" customHeight="false" outlineLevel="0" collapsed="false">
      <c r="A20" s="236" t="n">
        <f aca="false">A19+14</f>
        <v>43499</v>
      </c>
      <c r="B20" s="247" t="n">
        <f aca="false">B19+14</f>
        <v>43512</v>
      </c>
      <c r="C20" s="248" t="n">
        <f aca="false">C19+14</f>
        <v>43518</v>
      </c>
      <c r="D20" s="251" t="n">
        <f aca="false">D19+1</f>
        <v>2019017</v>
      </c>
      <c r="E20" s="240" t="n">
        <f aca="false">E19+14</f>
        <v>43485</v>
      </c>
      <c r="F20" s="236" t="n">
        <f aca="false">F19+14</f>
        <v>43498</v>
      </c>
      <c r="G20" s="249" t="n">
        <f aca="false">B20-1</f>
        <v>43511</v>
      </c>
      <c r="H20" s="242" t="n">
        <f aca="false">C20+3</f>
        <v>43521</v>
      </c>
    </row>
    <row r="21" customFormat="false" ht="17.25" hidden="false" customHeight="false" outlineLevel="0" collapsed="false">
      <c r="A21" s="243" t="n">
        <f aca="false">A20+14</f>
        <v>43513</v>
      </c>
      <c r="B21" s="126" t="n">
        <f aca="false">B20+14</f>
        <v>43526</v>
      </c>
      <c r="C21" s="244" t="n">
        <f aca="false">C20+14</f>
        <v>43532</v>
      </c>
      <c r="D21" s="250" t="n">
        <f aca="false">D20+1</f>
        <v>2019018</v>
      </c>
      <c r="E21" s="245" t="n">
        <f aca="false">E20+14</f>
        <v>43499</v>
      </c>
      <c r="F21" s="243" t="n">
        <f aca="false">F20+14</f>
        <v>43512</v>
      </c>
      <c r="G21" s="85" t="n">
        <f aca="false">B21-1</f>
        <v>43525</v>
      </c>
      <c r="H21" s="246" t="n">
        <f aca="false">C21+3</f>
        <v>43535</v>
      </c>
    </row>
    <row r="22" customFormat="false" ht="17.25" hidden="false" customHeight="false" outlineLevel="0" collapsed="false">
      <c r="A22" s="236" t="n">
        <f aca="false">A21+14</f>
        <v>43527</v>
      </c>
      <c r="B22" s="247" t="n">
        <f aca="false">B21+14</f>
        <v>43540</v>
      </c>
      <c r="C22" s="248" t="n">
        <f aca="false">C21+14</f>
        <v>43546</v>
      </c>
      <c r="D22" s="251" t="n">
        <f aca="false">D21+1</f>
        <v>2019019</v>
      </c>
      <c r="E22" s="240" t="n">
        <f aca="false">E21+14</f>
        <v>43513</v>
      </c>
      <c r="F22" s="236" t="n">
        <f aca="false">F21+14</f>
        <v>43526</v>
      </c>
      <c r="G22" s="266" t="n">
        <f aca="false">B22-1</f>
        <v>43539</v>
      </c>
      <c r="H22" s="242" t="n">
        <f aca="false">C22+3</f>
        <v>43549</v>
      </c>
    </row>
    <row r="23" customFormat="false" ht="17.25" hidden="false" customHeight="false" outlineLevel="0" collapsed="false">
      <c r="A23" s="243" t="n">
        <f aca="false">A22+14</f>
        <v>43541</v>
      </c>
      <c r="B23" s="126" t="n">
        <f aca="false">B22+14</f>
        <v>43554</v>
      </c>
      <c r="C23" s="244" t="n">
        <f aca="false">C22+14</f>
        <v>43560</v>
      </c>
      <c r="D23" s="250" t="n">
        <f aca="false">D22+1</f>
        <v>2019020</v>
      </c>
      <c r="E23" s="245" t="n">
        <f aca="false">E22+14</f>
        <v>43527</v>
      </c>
      <c r="F23" s="243" t="n">
        <f aca="false">F22+14</f>
        <v>43540</v>
      </c>
      <c r="G23" s="85" t="n">
        <v>43189</v>
      </c>
      <c r="H23" s="246" t="n">
        <f aca="false">C23+3</f>
        <v>43563</v>
      </c>
    </row>
    <row r="24" customFormat="false" ht="17.25" hidden="false" customHeight="false" outlineLevel="0" collapsed="false">
      <c r="A24" s="236" t="n">
        <f aca="false">A23+14</f>
        <v>43555</v>
      </c>
      <c r="B24" s="247" t="n">
        <f aca="false">B23+14</f>
        <v>43568</v>
      </c>
      <c r="C24" s="248" t="n">
        <f aca="false">C23+14</f>
        <v>43574</v>
      </c>
      <c r="D24" s="251" t="n">
        <f aca="false">D23+1</f>
        <v>2019021</v>
      </c>
      <c r="E24" s="240" t="n">
        <f aca="false">E23+14</f>
        <v>43541</v>
      </c>
      <c r="F24" s="236" t="n">
        <f aca="false">F23+14</f>
        <v>43554</v>
      </c>
      <c r="G24" s="249" t="n">
        <f aca="false">B24-1</f>
        <v>43567</v>
      </c>
      <c r="H24" s="242" t="n">
        <f aca="false">C24+3</f>
        <v>43577</v>
      </c>
    </row>
    <row r="25" customFormat="false" ht="17.25" hidden="false" customHeight="false" outlineLevel="0" collapsed="false">
      <c r="A25" s="243" t="n">
        <f aca="false">A24+14</f>
        <v>43569</v>
      </c>
      <c r="B25" s="126" t="n">
        <f aca="false">B24+14</f>
        <v>43582</v>
      </c>
      <c r="C25" s="244" t="n">
        <f aca="false">C24+14</f>
        <v>43588</v>
      </c>
      <c r="D25" s="250" t="n">
        <f aca="false">D24+1</f>
        <v>2019022</v>
      </c>
      <c r="E25" s="245" t="n">
        <f aca="false">E24+14</f>
        <v>43555</v>
      </c>
      <c r="F25" s="243" t="n">
        <f aca="false">F24+14</f>
        <v>43568</v>
      </c>
      <c r="G25" s="85" t="n">
        <f aca="false">B25-1</f>
        <v>43581</v>
      </c>
      <c r="H25" s="246" t="n">
        <f aca="false">C25+3</f>
        <v>43591</v>
      </c>
    </row>
    <row r="26" customFormat="false" ht="17.25" hidden="false" customHeight="false" outlineLevel="0" collapsed="false">
      <c r="A26" s="236" t="n">
        <f aca="false">A25+14</f>
        <v>43583</v>
      </c>
      <c r="B26" s="247" t="n">
        <f aca="false">B25+14</f>
        <v>43596</v>
      </c>
      <c r="C26" s="248" t="n">
        <f aca="false">C25+14</f>
        <v>43602</v>
      </c>
      <c r="D26" s="251" t="n">
        <f aca="false">D25+1</f>
        <v>2019023</v>
      </c>
      <c r="E26" s="240" t="n">
        <f aca="false">E25+14</f>
        <v>43569</v>
      </c>
      <c r="F26" s="236" t="n">
        <f aca="false">F25+14</f>
        <v>43582</v>
      </c>
      <c r="G26" s="249" t="n">
        <f aca="false">B26-1</f>
        <v>43595</v>
      </c>
      <c r="H26" s="242" t="n">
        <f aca="false">C26+3</f>
        <v>43605</v>
      </c>
    </row>
    <row r="27" customFormat="false" ht="17.25" hidden="false" customHeight="false" outlineLevel="0" collapsed="false">
      <c r="A27" s="243" t="n">
        <f aca="false">A26+14</f>
        <v>43597</v>
      </c>
      <c r="B27" s="126" t="n">
        <f aca="false">B26+14</f>
        <v>43610</v>
      </c>
      <c r="C27" s="244" t="n">
        <f aca="false">C26+14</f>
        <v>43616</v>
      </c>
      <c r="D27" s="250" t="n">
        <f aca="false">D26+1</f>
        <v>2019024</v>
      </c>
      <c r="E27" s="245" t="n">
        <f aca="false">E26+14</f>
        <v>43583</v>
      </c>
      <c r="F27" s="243" t="n">
        <f aca="false">F26+14</f>
        <v>43596</v>
      </c>
      <c r="G27" s="85" t="n">
        <f aca="false">B27-1</f>
        <v>43609</v>
      </c>
      <c r="H27" s="246" t="n">
        <f aca="false">C27+3</f>
        <v>43619</v>
      </c>
    </row>
    <row r="28" customFormat="false" ht="17.25" hidden="false" customHeight="false" outlineLevel="0" collapsed="false">
      <c r="A28" s="236" t="n">
        <f aca="false">A27+14</f>
        <v>43611</v>
      </c>
      <c r="B28" s="247" t="n">
        <f aca="false">B27+14</f>
        <v>43624</v>
      </c>
      <c r="C28" s="248" t="n">
        <f aca="false">C27+14</f>
        <v>43630</v>
      </c>
      <c r="D28" s="251" t="n">
        <f aca="false">D27+1</f>
        <v>2019025</v>
      </c>
      <c r="E28" s="240" t="n">
        <f aca="false">E27+14</f>
        <v>43597</v>
      </c>
      <c r="F28" s="236" t="n">
        <f aca="false">F27+14</f>
        <v>43610</v>
      </c>
      <c r="G28" s="266" t="s">
        <v>116</v>
      </c>
      <c r="H28" s="242" t="n">
        <f aca="false">C28+3</f>
        <v>43633</v>
      </c>
    </row>
    <row r="29" customFormat="false" ht="17.25" hidden="false" customHeight="false" outlineLevel="0" collapsed="false">
      <c r="A29" s="243" t="n">
        <f aca="false">A28+14</f>
        <v>43625</v>
      </c>
      <c r="B29" s="126" t="n">
        <f aca="false">B28+14</f>
        <v>43638</v>
      </c>
      <c r="C29" s="244" t="n">
        <f aca="false">C28+14</f>
        <v>43644</v>
      </c>
      <c r="D29" s="250" t="n">
        <f aca="false">D28+1</f>
        <v>2019026</v>
      </c>
      <c r="E29" s="245" t="n">
        <f aca="false">E28+14</f>
        <v>43611</v>
      </c>
      <c r="F29" s="243" t="n">
        <f aca="false">F28+14</f>
        <v>43624</v>
      </c>
      <c r="G29" s="255" t="s">
        <v>117</v>
      </c>
      <c r="H29" s="246" t="n">
        <f aca="false">C29+3</f>
        <v>43647</v>
      </c>
      <c r="I29" s="120"/>
    </row>
    <row r="30" customFormat="false" ht="17.25" hidden="false" customHeight="false" outlineLevel="0" collapsed="false">
      <c r="A30" s="236" t="n">
        <f aca="false">A29+14</f>
        <v>43639</v>
      </c>
      <c r="B30" s="247" t="n">
        <f aca="false">B29+14</f>
        <v>43652</v>
      </c>
      <c r="C30" s="248" t="n">
        <f aca="false">C29+14</f>
        <v>43658</v>
      </c>
      <c r="D30" s="251" t="s">
        <v>118</v>
      </c>
      <c r="E30" s="240" t="n">
        <f aca="false">E29+14</f>
        <v>43625</v>
      </c>
      <c r="F30" s="236" t="n">
        <f aca="false">F29+14</f>
        <v>43638</v>
      </c>
      <c r="G30" s="256" t="s">
        <v>119</v>
      </c>
      <c r="H30" s="242" t="n">
        <f aca="false">C30+3</f>
        <v>43661</v>
      </c>
      <c r="I30" s="120"/>
    </row>
    <row r="31" customFormat="false" ht="17.25" hidden="false" customHeight="false" outlineLevel="0" collapsed="false">
      <c r="A31" s="257" t="n">
        <f aca="false">A30+14</f>
        <v>43653</v>
      </c>
      <c r="B31" s="258" t="n">
        <f aca="false">B30+14</f>
        <v>43666</v>
      </c>
      <c r="C31" s="259" t="n">
        <f aca="false">C30+14</f>
        <v>43672</v>
      </c>
      <c r="D31" s="267" t="s">
        <v>120</v>
      </c>
      <c r="E31" s="261" t="n">
        <f aca="false">E30+14</f>
        <v>43639</v>
      </c>
      <c r="F31" s="257" t="n">
        <f aca="false">F30+14</f>
        <v>43652</v>
      </c>
      <c r="G31" s="92" t="n">
        <f aca="false">B31-1</f>
        <v>43665</v>
      </c>
      <c r="H31" s="262" t="n">
        <f aca="false">C31+3</f>
        <v>43675</v>
      </c>
    </row>
    <row r="32" customFormat="false" ht="17.25" hidden="false" customHeight="false" outlineLevel="0" collapsed="false">
      <c r="A32" s="222"/>
      <c r="B32" s="223"/>
      <c r="D32" s="268" t="s">
        <v>121</v>
      </c>
      <c r="E32" s="127"/>
      <c r="F32" s="127"/>
      <c r="G32" s="103"/>
    </row>
    <row r="33" customFormat="false" ht="12.75" hidden="false" customHeight="false" outlineLevel="0" collapsed="false">
      <c r="A33" s="148"/>
      <c r="B33" s="269" t="s">
        <v>122</v>
      </c>
      <c r="C33" s="269"/>
      <c r="D33" s="269"/>
      <c r="E33" s="229"/>
      <c r="F33" s="229"/>
      <c r="G33" s="103"/>
    </row>
    <row r="34" customFormat="false" ht="12.75" hidden="false" customHeight="false" outlineLevel="0" collapsed="false">
      <c r="A34" s="148"/>
      <c r="B34" s="269" t="s">
        <v>123</v>
      </c>
      <c r="C34" s="269"/>
      <c r="D34" s="269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3.86"/>
    <col collapsed="false" customWidth="true" hidden="false" outlineLevel="0" max="4" min="4" style="2" width="15.39"/>
    <col collapsed="false" customWidth="true" hidden="false" outlineLevel="0" max="6" min="5" style="120" width="12.13"/>
    <col collapsed="false" customWidth="true" hidden="false" outlineLevel="0" max="7" min="7" style="2" width="16.39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270" t="s">
        <v>0</v>
      </c>
      <c r="B1" s="270"/>
      <c r="C1" s="231" t="s">
        <v>47</v>
      </c>
      <c r="D1" s="231" t="s">
        <v>2</v>
      </c>
      <c r="E1" s="271" t="s">
        <v>3</v>
      </c>
      <c r="F1" s="271"/>
      <c r="G1" s="272" t="s">
        <v>124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125</v>
      </c>
      <c r="D2" s="233"/>
      <c r="E2" s="193" t="s">
        <v>4</v>
      </c>
      <c r="F2" s="193"/>
      <c r="G2" s="273" t="s">
        <v>126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274" t="s">
        <v>127</v>
      </c>
      <c r="H3" s="154" t="s">
        <v>17</v>
      </c>
    </row>
    <row r="4" customFormat="false" ht="17.25" hidden="false" customHeight="false" outlineLevel="0" collapsed="false">
      <c r="A4" s="275" t="n">
        <v>43639</v>
      </c>
      <c r="B4" s="276" t="n">
        <f aca="false">A4+13</f>
        <v>43652</v>
      </c>
      <c r="C4" s="277" t="n">
        <f aca="false">B4+6</f>
        <v>43658</v>
      </c>
      <c r="D4" s="278" t="s">
        <v>128</v>
      </c>
      <c r="E4" s="279" t="n">
        <f aca="false">A4-14</f>
        <v>43625</v>
      </c>
      <c r="F4" s="276" t="n">
        <f aca="false">E4+13</f>
        <v>43638</v>
      </c>
      <c r="G4" s="280" t="s">
        <v>129</v>
      </c>
      <c r="H4" s="281" t="n">
        <f aca="false">C4+3</f>
        <v>43661</v>
      </c>
    </row>
    <row r="5" customFormat="false" ht="17.25" hidden="false" customHeight="false" outlineLevel="0" collapsed="false">
      <c r="A5" s="243" t="n">
        <f aca="false">A4+14</f>
        <v>43653</v>
      </c>
      <c r="B5" s="126" t="n">
        <f aca="false">B4+14</f>
        <v>43666</v>
      </c>
      <c r="C5" s="244" t="n">
        <f aca="false">C4+14</f>
        <v>43672</v>
      </c>
      <c r="D5" s="235" t="s">
        <v>130</v>
      </c>
      <c r="E5" s="245" t="n">
        <f aca="false">E4+14</f>
        <v>43639</v>
      </c>
      <c r="F5" s="243" t="n">
        <f aca="false">F4+14</f>
        <v>43652</v>
      </c>
      <c r="G5" s="85" t="n">
        <f aca="false">B5+2</f>
        <v>43668</v>
      </c>
      <c r="H5" s="282" t="n">
        <f aca="false">C5+3</f>
        <v>43675</v>
      </c>
    </row>
    <row r="6" customFormat="false" ht="17.25" hidden="false" customHeight="false" outlineLevel="0" collapsed="false">
      <c r="A6" s="275" t="n">
        <f aca="false">A5+14</f>
        <v>43667</v>
      </c>
      <c r="B6" s="283" t="n">
        <f aca="false">B5+14</f>
        <v>43680</v>
      </c>
      <c r="C6" s="284" t="n">
        <f aca="false">C5+14</f>
        <v>43686</v>
      </c>
      <c r="D6" s="278" t="s">
        <v>131</v>
      </c>
      <c r="E6" s="279" t="n">
        <f aca="false">E5+14</f>
        <v>43653</v>
      </c>
      <c r="F6" s="275" t="n">
        <f aca="false">F5+14</f>
        <v>43666</v>
      </c>
      <c r="G6" s="285" t="n">
        <f aca="false">B6+2</f>
        <v>43682</v>
      </c>
      <c r="H6" s="281" t="n">
        <f aca="false">C6+3</f>
        <v>43689</v>
      </c>
    </row>
    <row r="7" customFormat="false" ht="17.25" hidden="false" customHeight="false" outlineLevel="0" collapsed="false">
      <c r="A7" s="243" t="n">
        <f aca="false">A6+14</f>
        <v>43681</v>
      </c>
      <c r="B7" s="126" t="n">
        <f aca="false">B6+14</f>
        <v>43694</v>
      </c>
      <c r="C7" s="244" t="n">
        <f aca="false">C6+14</f>
        <v>43700</v>
      </c>
      <c r="D7" s="235" t="s">
        <v>132</v>
      </c>
      <c r="E7" s="245" t="n">
        <f aca="false">E6+14</f>
        <v>43667</v>
      </c>
      <c r="F7" s="243" t="n">
        <f aca="false">F6+14</f>
        <v>43680</v>
      </c>
      <c r="G7" s="85" t="n">
        <f aca="false">B7+2</f>
        <v>43696</v>
      </c>
      <c r="H7" s="282" t="n">
        <f aca="false">C7+3</f>
        <v>43703</v>
      </c>
    </row>
    <row r="8" customFormat="false" ht="17.25" hidden="false" customHeight="false" outlineLevel="0" collapsed="false">
      <c r="A8" s="275" t="n">
        <f aca="false">A7+14</f>
        <v>43695</v>
      </c>
      <c r="B8" s="283" t="n">
        <f aca="false">B7+14</f>
        <v>43708</v>
      </c>
      <c r="C8" s="284" t="n">
        <f aca="false">C7+14</f>
        <v>43714</v>
      </c>
      <c r="D8" s="278" t="s">
        <v>133</v>
      </c>
      <c r="E8" s="279" t="n">
        <f aca="false">E7+14</f>
        <v>43681</v>
      </c>
      <c r="F8" s="275" t="n">
        <f aca="false">F7+14</f>
        <v>43694</v>
      </c>
      <c r="G8" s="285" t="n">
        <f aca="false">B8+2</f>
        <v>43710</v>
      </c>
      <c r="H8" s="281" t="n">
        <f aca="false">C8+3</f>
        <v>43717</v>
      </c>
    </row>
    <row r="9" customFormat="false" ht="17.25" hidden="false" customHeight="false" outlineLevel="0" collapsed="false">
      <c r="A9" s="243" t="n">
        <f aca="false">A8+14</f>
        <v>43709</v>
      </c>
      <c r="B9" s="126" t="n">
        <f aca="false">B8+14</f>
        <v>43722</v>
      </c>
      <c r="C9" s="244" t="n">
        <f aca="false">C8+14</f>
        <v>43728</v>
      </c>
      <c r="D9" s="235" t="s">
        <v>134</v>
      </c>
      <c r="E9" s="245" t="n">
        <f aca="false">E8+14</f>
        <v>43695</v>
      </c>
      <c r="F9" s="243" t="n">
        <f aca="false">F8+14</f>
        <v>43708</v>
      </c>
      <c r="G9" s="85" t="n">
        <f aca="false">B9+2</f>
        <v>43724</v>
      </c>
      <c r="H9" s="282" t="n">
        <f aca="false">C9+3</f>
        <v>43731</v>
      </c>
    </row>
    <row r="10" customFormat="false" ht="17.25" hidden="false" customHeight="false" outlineLevel="0" collapsed="false">
      <c r="A10" s="275" t="n">
        <f aca="false">A9+14</f>
        <v>43723</v>
      </c>
      <c r="B10" s="283" t="n">
        <f aca="false">B9+14</f>
        <v>43736</v>
      </c>
      <c r="C10" s="284" t="n">
        <f aca="false">C9+14</f>
        <v>43742</v>
      </c>
      <c r="D10" s="278" t="s">
        <v>135</v>
      </c>
      <c r="E10" s="279" t="n">
        <f aca="false">E9+14</f>
        <v>43709</v>
      </c>
      <c r="F10" s="275" t="n">
        <f aca="false">F9+14</f>
        <v>43722</v>
      </c>
      <c r="G10" s="285" t="n">
        <f aca="false">B10+2</f>
        <v>43738</v>
      </c>
      <c r="H10" s="281" t="n">
        <f aca="false">C10+3</f>
        <v>43745</v>
      </c>
    </row>
    <row r="11" customFormat="false" ht="17.25" hidden="false" customHeight="false" outlineLevel="0" collapsed="false">
      <c r="A11" s="243" t="n">
        <f aca="false">A10+14</f>
        <v>43737</v>
      </c>
      <c r="B11" s="126" t="n">
        <f aca="false">B10+14</f>
        <v>43750</v>
      </c>
      <c r="C11" s="244" t="n">
        <f aca="false">C10+14</f>
        <v>43756</v>
      </c>
      <c r="D11" s="235" t="s">
        <v>136</v>
      </c>
      <c r="E11" s="245" t="n">
        <f aca="false">E10+14</f>
        <v>43723</v>
      </c>
      <c r="F11" s="243" t="n">
        <f aca="false">F10+14</f>
        <v>43736</v>
      </c>
      <c r="G11" s="85" t="n">
        <f aca="false">B11+2</f>
        <v>43752</v>
      </c>
      <c r="H11" s="282" t="n">
        <f aca="false">C11+3</f>
        <v>43759</v>
      </c>
    </row>
    <row r="12" customFormat="false" ht="17.25" hidden="false" customHeight="false" outlineLevel="0" collapsed="false">
      <c r="A12" s="275" t="n">
        <f aca="false">A11+14</f>
        <v>43751</v>
      </c>
      <c r="B12" s="283" t="n">
        <f aca="false">B11+14</f>
        <v>43764</v>
      </c>
      <c r="C12" s="284" t="n">
        <f aca="false">C11+14</f>
        <v>43770</v>
      </c>
      <c r="D12" s="278" t="s">
        <v>137</v>
      </c>
      <c r="E12" s="279" t="n">
        <f aca="false">E11+14</f>
        <v>43737</v>
      </c>
      <c r="F12" s="275" t="n">
        <f aca="false">F11+14</f>
        <v>43750</v>
      </c>
      <c r="G12" s="285" t="n">
        <f aca="false">B12+2</f>
        <v>43766</v>
      </c>
      <c r="H12" s="281" t="n">
        <f aca="false">C12+3</f>
        <v>43773</v>
      </c>
    </row>
    <row r="13" customFormat="false" ht="17.25" hidden="false" customHeight="false" outlineLevel="0" collapsed="false">
      <c r="A13" s="243" t="n">
        <f aca="false">A12+14</f>
        <v>43765</v>
      </c>
      <c r="B13" s="126" t="n">
        <f aca="false">B12+14</f>
        <v>43778</v>
      </c>
      <c r="C13" s="244" t="n">
        <f aca="false">C12+14</f>
        <v>43784</v>
      </c>
      <c r="D13" s="235" t="s">
        <v>138</v>
      </c>
      <c r="E13" s="245" t="n">
        <f aca="false">E12+14</f>
        <v>43751</v>
      </c>
      <c r="F13" s="243" t="n">
        <f aca="false">F12+14</f>
        <v>43764</v>
      </c>
      <c r="G13" s="85" t="n">
        <f aca="false">B13+2</f>
        <v>43780</v>
      </c>
      <c r="H13" s="282" t="n">
        <f aca="false">C13+3</f>
        <v>43787</v>
      </c>
    </row>
    <row r="14" customFormat="false" ht="17.25" hidden="false" customHeight="false" outlineLevel="0" collapsed="false">
      <c r="A14" s="275" t="n">
        <f aca="false">A13+14</f>
        <v>43779</v>
      </c>
      <c r="B14" s="283" t="n">
        <f aca="false">B13+14</f>
        <v>43792</v>
      </c>
      <c r="C14" s="284" t="n">
        <f aca="false">C13+14</f>
        <v>43798</v>
      </c>
      <c r="D14" s="278" t="s">
        <v>139</v>
      </c>
      <c r="E14" s="279" t="n">
        <f aca="false">E13+14</f>
        <v>43765</v>
      </c>
      <c r="F14" s="275" t="n">
        <f aca="false">F13+14</f>
        <v>43778</v>
      </c>
      <c r="G14" s="286" t="s">
        <v>140</v>
      </c>
      <c r="H14" s="281" t="n">
        <f aca="false">C14+3</f>
        <v>43801</v>
      </c>
    </row>
    <row r="15" customFormat="false" ht="17.25" hidden="false" customHeight="false" outlineLevel="0" collapsed="false">
      <c r="A15" s="243" t="n">
        <f aca="false">A14+14</f>
        <v>43793</v>
      </c>
      <c r="B15" s="126" t="n">
        <f aca="false">B14+14</f>
        <v>43806</v>
      </c>
      <c r="C15" s="244" t="n">
        <f aca="false">C14+14</f>
        <v>43812</v>
      </c>
      <c r="D15" s="235" t="s">
        <v>141</v>
      </c>
      <c r="E15" s="245" t="n">
        <f aca="false">E14+14</f>
        <v>43779</v>
      </c>
      <c r="F15" s="243" t="n">
        <f aca="false">F14+14</f>
        <v>43792</v>
      </c>
      <c r="G15" s="85" t="n">
        <f aca="false">B15+2</f>
        <v>43808</v>
      </c>
      <c r="H15" s="282" t="n">
        <f aca="false">C15+3</f>
        <v>43815</v>
      </c>
    </row>
    <row r="16" customFormat="false" ht="17.25" hidden="false" customHeight="false" outlineLevel="0" collapsed="false">
      <c r="A16" s="275" t="n">
        <f aca="false">A15+14</f>
        <v>43807</v>
      </c>
      <c r="B16" s="283" t="n">
        <f aca="false">B15+14</f>
        <v>43820</v>
      </c>
      <c r="C16" s="284" t="n">
        <f aca="false">C15+14</f>
        <v>43826</v>
      </c>
      <c r="D16" s="278" t="s">
        <v>142</v>
      </c>
      <c r="E16" s="279" t="n">
        <f aca="false">E15+14</f>
        <v>43793</v>
      </c>
      <c r="F16" s="275" t="n">
        <f aca="false">F15+14</f>
        <v>43806</v>
      </c>
      <c r="G16" s="280" t="s">
        <v>143</v>
      </c>
      <c r="H16" s="281" t="n">
        <f aca="false">C16+3</f>
        <v>43829</v>
      </c>
    </row>
    <row r="17" customFormat="false" ht="17.25" hidden="false" customHeight="false" outlineLevel="0" collapsed="false">
      <c r="A17" s="243" t="n">
        <f aca="false">A16+14</f>
        <v>43821</v>
      </c>
      <c r="B17" s="126" t="n">
        <f aca="false">B16+14</f>
        <v>43834</v>
      </c>
      <c r="C17" s="244" t="n">
        <f aca="false">C16+14</f>
        <v>43840</v>
      </c>
      <c r="D17" s="235" t="s">
        <v>144</v>
      </c>
      <c r="E17" s="245" t="n">
        <f aca="false">E16+14</f>
        <v>43807</v>
      </c>
      <c r="F17" s="243" t="n">
        <f aca="false">F16+14</f>
        <v>43820</v>
      </c>
      <c r="G17" s="85" t="n">
        <f aca="false">B17+2</f>
        <v>43836</v>
      </c>
      <c r="H17" s="282" t="n">
        <f aca="false">C17+3</f>
        <v>43843</v>
      </c>
    </row>
    <row r="18" customFormat="false" ht="17.25" hidden="false" customHeight="false" outlineLevel="0" collapsed="false">
      <c r="A18" s="275" t="n">
        <f aca="false">A17+14</f>
        <v>43835</v>
      </c>
      <c r="B18" s="283" t="n">
        <f aca="false">B17+14</f>
        <v>43848</v>
      </c>
      <c r="C18" s="284" t="n">
        <f aca="false">C17+14</f>
        <v>43854</v>
      </c>
      <c r="D18" s="278" t="s">
        <v>145</v>
      </c>
      <c r="E18" s="279" t="n">
        <f aca="false">E17+14</f>
        <v>43821</v>
      </c>
      <c r="F18" s="275" t="n">
        <f aca="false">F17+14</f>
        <v>43834</v>
      </c>
      <c r="G18" s="285" t="n">
        <f aca="false">B18+2</f>
        <v>43850</v>
      </c>
      <c r="H18" s="281" t="n">
        <f aca="false">C18+3</f>
        <v>43857</v>
      </c>
    </row>
    <row r="19" customFormat="false" ht="17.25" hidden="false" customHeight="false" outlineLevel="0" collapsed="false">
      <c r="A19" s="243" t="n">
        <f aca="false">A18+14</f>
        <v>43849</v>
      </c>
      <c r="B19" s="126" t="n">
        <f aca="false">B18+14</f>
        <v>43862</v>
      </c>
      <c r="C19" s="244" t="n">
        <f aca="false">C18+14</f>
        <v>43868</v>
      </c>
      <c r="D19" s="235" t="s">
        <v>146</v>
      </c>
      <c r="E19" s="245" t="n">
        <f aca="false">E18+14</f>
        <v>43835</v>
      </c>
      <c r="F19" s="243" t="n">
        <f aca="false">F18+14</f>
        <v>43848</v>
      </c>
      <c r="G19" s="85" t="n">
        <f aca="false">B19+2</f>
        <v>43864</v>
      </c>
      <c r="H19" s="282" t="n">
        <f aca="false">C19+3</f>
        <v>43871</v>
      </c>
    </row>
    <row r="20" customFormat="false" ht="17.25" hidden="false" customHeight="false" outlineLevel="0" collapsed="false">
      <c r="A20" s="275" t="n">
        <f aca="false">A19+14</f>
        <v>43863</v>
      </c>
      <c r="B20" s="283" t="n">
        <f aca="false">B19+14</f>
        <v>43876</v>
      </c>
      <c r="C20" s="284" t="n">
        <f aca="false">C19+14</f>
        <v>43882</v>
      </c>
      <c r="D20" s="278" t="s">
        <v>147</v>
      </c>
      <c r="E20" s="279" t="n">
        <f aca="false">E19+14</f>
        <v>43849</v>
      </c>
      <c r="F20" s="275" t="n">
        <f aca="false">F19+14</f>
        <v>43862</v>
      </c>
      <c r="G20" s="285" t="n">
        <f aca="false">B20+2</f>
        <v>43878</v>
      </c>
      <c r="H20" s="281" t="n">
        <f aca="false">C20+3</f>
        <v>43885</v>
      </c>
    </row>
    <row r="21" customFormat="false" ht="17.25" hidden="false" customHeight="false" outlineLevel="0" collapsed="false">
      <c r="A21" s="243" t="n">
        <f aca="false">A20+14</f>
        <v>43877</v>
      </c>
      <c r="B21" s="126" t="n">
        <f aca="false">B20+14</f>
        <v>43890</v>
      </c>
      <c r="C21" s="244" t="n">
        <f aca="false">C20+14</f>
        <v>43896</v>
      </c>
      <c r="D21" s="235" t="s">
        <v>148</v>
      </c>
      <c r="E21" s="245" t="n">
        <f aca="false">E20+14</f>
        <v>43863</v>
      </c>
      <c r="F21" s="243" t="n">
        <f aca="false">F20+14</f>
        <v>43876</v>
      </c>
      <c r="G21" s="85" t="n">
        <f aca="false">B21+2</f>
        <v>43892</v>
      </c>
      <c r="H21" s="282" t="n">
        <f aca="false">C21+3</f>
        <v>43899</v>
      </c>
    </row>
    <row r="22" customFormat="false" ht="17.25" hidden="false" customHeight="false" outlineLevel="0" collapsed="false">
      <c r="A22" s="275" t="n">
        <f aca="false">A21+14</f>
        <v>43891</v>
      </c>
      <c r="B22" s="283" t="n">
        <f aca="false">B21+14</f>
        <v>43904</v>
      </c>
      <c r="C22" s="284" t="n">
        <f aca="false">C21+14</f>
        <v>43910</v>
      </c>
      <c r="D22" s="278" t="s">
        <v>149</v>
      </c>
      <c r="E22" s="279" t="n">
        <f aca="false">E21+14</f>
        <v>43877</v>
      </c>
      <c r="F22" s="275" t="n">
        <f aca="false">F21+14</f>
        <v>43890</v>
      </c>
      <c r="G22" s="285" t="n">
        <f aca="false">B22+2</f>
        <v>43906</v>
      </c>
      <c r="H22" s="281" t="n">
        <f aca="false">C22+3</f>
        <v>43913</v>
      </c>
    </row>
    <row r="23" customFormat="false" ht="17.25" hidden="false" customHeight="false" outlineLevel="0" collapsed="false">
      <c r="A23" s="243" t="n">
        <f aca="false">A22+14</f>
        <v>43905</v>
      </c>
      <c r="B23" s="126" t="n">
        <f aca="false">B22+14</f>
        <v>43918</v>
      </c>
      <c r="C23" s="244" t="n">
        <f aca="false">C22+14</f>
        <v>43924</v>
      </c>
      <c r="D23" s="235" t="s">
        <v>150</v>
      </c>
      <c r="E23" s="245" t="n">
        <f aca="false">E22+14</f>
        <v>43891</v>
      </c>
      <c r="F23" s="243" t="n">
        <f aca="false">F22+14</f>
        <v>43904</v>
      </c>
      <c r="G23" s="85" t="n">
        <f aca="false">B23+2</f>
        <v>43920</v>
      </c>
      <c r="H23" s="282" t="n">
        <f aca="false">C23+3</f>
        <v>43927</v>
      </c>
    </row>
    <row r="24" customFormat="false" ht="17.25" hidden="false" customHeight="false" outlineLevel="0" collapsed="false">
      <c r="A24" s="275" t="n">
        <f aca="false">A23+14</f>
        <v>43919</v>
      </c>
      <c r="B24" s="283" t="n">
        <f aca="false">B23+14</f>
        <v>43932</v>
      </c>
      <c r="C24" s="284" t="n">
        <f aca="false">C23+14</f>
        <v>43938</v>
      </c>
      <c r="D24" s="278" t="s">
        <v>151</v>
      </c>
      <c r="E24" s="279" t="n">
        <f aca="false">E23+14</f>
        <v>43905</v>
      </c>
      <c r="F24" s="275" t="n">
        <f aca="false">F23+14</f>
        <v>43918</v>
      </c>
      <c r="G24" s="285" t="n">
        <f aca="false">B24+2</f>
        <v>43934</v>
      </c>
      <c r="H24" s="287" t="n">
        <f aca="false">C24+3</f>
        <v>43941</v>
      </c>
    </row>
    <row r="25" customFormat="false" ht="17.25" hidden="false" customHeight="false" outlineLevel="0" collapsed="false">
      <c r="A25" s="243" t="n">
        <f aca="false">A24+14</f>
        <v>43933</v>
      </c>
      <c r="B25" s="126" t="n">
        <f aca="false">B24+14</f>
        <v>43946</v>
      </c>
      <c r="C25" s="244" t="n">
        <f aca="false">C24+14</f>
        <v>43952</v>
      </c>
      <c r="D25" s="235" t="s">
        <v>152</v>
      </c>
      <c r="E25" s="245" t="n">
        <f aca="false">E24+14</f>
        <v>43919</v>
      </c>
      <c r="F25" s="243" t="n">
        <f aca="false">F24+14</f>
        <v>43932</v>
      </c>
      <c r="G25" s="85" t="n">
        <f aca="false">B25+2</f>
        <v>43948</v>
      </c>
      <c r="H25" s="246" t="n">
        <f aca="false">C25+3</f>
        <v>43955</v>
      </c>
    </row>
    <row r="26" customFormat="false" ht="17.25" hidden="false" customHeight="false" outlineLevel="0" collapsed="false">
      <c r="A26" s="275" t="n">
        <f aca="false">A25+14</f>
        <v>43947</v>
      </c>
      <c r="B26" s="283" t="n">
        <f aca="false">B25+14</f>
        <v>43960</v>
      </c>
      <c r="C26" s="284" t="n">
        <f aca="false">C25+14</f>
        <v>43966</v>
      </c>
      <c r="D26" s="278" t="s">
        <v>153</v>
      </c>
      <c r="E26" s="279" t="n">
        <f aca="false">E25+14</f>
        <v>43933</v>
      </c>
      <c r="F26" s="275" t="n">
        <f aca="false">F25+14</f>
        <v>43946</v>
      </c>
      <c r="G26" s="285" t="n">
        <f aca="false">B26+2</f>
        <v>43962</v>
      </c>
      <c r="H26" s="287" t="n">
        <f aca="false">C26+3</f>
        <v>43969</v>
      </c>
    </row>
    <row r="27" customFormat="false" ht="17.25" hidden="false" customHeight="false" outlineLevel="0" collapsed="false">
      <c r="A27" s="243" t="n">
        <f aca="false">A26+14</f>
        <v>43961</v>
      </c>
      <c r="B27" s="126" t="n">
        <f aca="false">B26+14</f>
        <v>43974</v>
      </c>
      <c r="C27" s="244" t="n">
        <f aca="false">C26+14</f>
        <v>43980</v>
      </c>
      <c r="D27" s="235" t="s">
        <v>154</v>
      </c>
      <c r="E27" s="245" t="n">
        <f aca="false">E26+14</f>
        <v>43947</v>
      </c>
      <c r="F27" s="243" t="n">
        <f aca="false">F26+14</f>
        <v>43960</v>
      </c>
      <c r="G27" s="85" t="n">
        <f aca="false">B27+2</f>
        <v>43976</v>
      </c>
      <c r="H27" s="246" t="n">
        <f aca="false">C27+3</f>
        <v>43983</v>
      </c>
    </row>
    <row r="28" customFormat="false" ht="17.25" hidden="false" customHeight="false" outlineLevel="0" collapsed="false">
      <c r="A28" s="275" t="n">
        <f aca="false">A27+14</f>
        <v>43975</v>
      </c>
      <c r="B28" s="283" t="n">
        <f aca="false">B27+14</f>
        <v>43988</v>
      </c>
      <c r="C28" s="284" t="n">
        <f aca="false">C27+14</f>
        <v>43994</v>
      </c>
      <c r="D28" s="278" t="s">
        <v>155</v>
      </c>
      <c r="E28" s="279" t="n">
        <f aca="false">E27+14</f>
        <v>43961</v>
      </c>
      <c r="F28" s="275" t="n">
        <f aca="false">F27+14</f>
        <v>43974</v>
      </c>
      <c r="G28" s="288" t="s">
        <v>156</v>
      </c>
      <c r="H28" s="287" t="n">
        <f aca="false">C28+3</f>
        <v>43997</v>
      </c>
    </row>
    <row r="29" customFormat="false" ht="17.25" hidden="false" customHeight="false" outlineLevel="0" collapsed="false">
      <c r="A29" s="243" t="n">
        <f aca="false">A28+14</f>
        <v>43989</v>
      </c>
      <c r="B29" s="126" t="n">
        <f aca="false">B28+14</f>
        <v>44002</v>
      </c>
      <c r="C29" s="244" t="n">
        <f aca="false">C28+14</f>
        <v>44008</v>
      </c>
      <c r="D29" s="235" t="s">
        <v>157</v>
      </c>
      <c r="E29" s="245" t="n">
        <f aca="false">E28+14</f>
        <v>43975</v>
      </c>
      <c r="F29" s="243" t="n">
        <f aca="false">F28+14</f>
        <v>43988</v>
      </c>
      <c r="G29" s="289" t="s">
        <v>158</v>
      </c>
      <c r="H29" s="246" t="n">
        <f aca="false">C29+3</f>
        <v>44011</v>
      </c>
    </row>
    <row r="30" customFormat="false" ht="17.25" hidden="false" customHeight="false" outlineLevel="0" collapsed="false">
      <c r="A30" s="275" t="n">
        <f aca="false">A29+14</f>
        <v>44003</v>
      </c>
      <c r="B30" s="283" t="n">
        <f aca="false">B29+14</f>
        <v>44016</v>
      </c>
      <c r="C30" s="284" t="n">
        <f aca="false">C29+14</f>
        <v>44022</v>
      </c>
      <c r="D30" s="290" t="s">
        <v>159</v>
      </c>
      <c r="E30" s="279" t="n">
        <f aca="false">E29+14</f>
        <v>43989</v>
      </c>
      <c r="F30" s="275" t="n">
        <f aca="false">F29+14</f>
        <v>44002</v>
      </c>
      <c r="G30" s="280" t="s">
        <v>160</v>
      </c>
      <c r="H30" s="287" t="n">
        <f aca="false">C30+3</f>
        <v>44025</v>
      </c>
    </row>
    <row r="31" customFormat="false" ht="17.25" hidden="false" customHeight="false" outlineLevel="0" collapsed="false">
      <c r="A31" s="257" t="n">
        <f aca="false">A30+14</f>
        <v>44017</v>
      </c>
      <c r="B31" s="258" t="n">
        <f aca="false">B30+14</f>
        <v>44030</v>
      </c>
      <c r="C31" s="259" t="n">
        <f aca="false">C30+14</f>
        <v>44036</v>
      </c>
      <c r="D31" s="267" t="s">
        <v>161</v>
      </c>
      <c r="E31" s="261" t="n">
        <f aca="false">E30+14</f>
        <v>44003</v>
      </c>
      <c r="F31" s="257" t="n">
        <f aca="false">F30+14</f>
        <v>44016</v>
      </c>
      <c r="G31" s="291" t="n">
        <f aca="false">B31+2</f>
        <v>44032</v>
      </c>
      <c r="H31" s="262" t="n">
        <f aca="false">C31+3</f>
        <v>44039</v>
      </c>
    </row>
    <row r="32" customFormat="false" ht="17.25" hidden="false" customHeight="false" outlineLevel="0" collapsed="false">
      <c r="A32" s="222"/>
      <c r="B32" s="223"/>
      <c r="D32" s="268" t="s">
        <v>162</v>
      </c>
      <c r="E32" s="127"/>
      <c r="F32" s="127"/>
      <c r="G32" s="103"/>
    </row>
    <row r="33" customFormat="false" ht="12.75" hidden="false" customHeight="false" outlineLevel="0" collapsed="false">
      <c r="A33" s="148"/>
      <c r="B33" s="269" t="s">
        <v>122</v>
      </c>
      <c r="C33" s="269"/>
      <c r="D33" s="269"/>
      <c r="E33" s="229"/>
      <c r="F33" s="229"/>
      <c r="G33" s="103"/>
    </row>
    <row r="34" customFormat="false" ht="12.75" hidden="false" customHeight="false" outlineLevel="0" collapsed="false">
      <c r="A34" s="148"/>
      <c r="B34" s="269" t="s">
        <v>123</v>
      </c>
      <c r="C34" s="269"/>
      <c r="D34" s="269"/>
    </row>
    <row r="35" customFormat="false" ht="12.75" hidden="false" customHeight="false" outlineLevel="0" collapsed="false">
      <c r="A35" s="292"/>
      <c r="B35" s="293" t="s">
        <v>163</v>
      </c>
      <c r="C35" s="294"/>
      <c r="D35" s="294"/>
      <c r="E35" s="295"/>
      <c r="F35" s="295"/>
      <c r="G35" s="294"/>
      <c r="H35" s="295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3.86"/>
    <col collapsed="false" customWidth="true" hidden="false" outlineLevel="0" max="4" min="4" style="2" width="15.39"/>
    <col collapsed="false" customWidth="true" hidden="false" outlineLevel="0" max="6" min="5" style="120" width="12.13"/>
    <col collapsed="false" customWidth="true" hidden="false" outlineLevel="0" max="7" min="7" style="2" width="16.39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296" t="s">
        <v>0</v>
      </c>
      <c r="B1" s="296"/>
      <c r="C1" s="231" t="s">
        <v>47</v>
      </c>
      <c r="D1" s="231" t="s">
        <v>2</v>
      </c>
      <c r="E1" s="297" t="s">
        <v>3</v>
      </c>
      <c r="F1" s="297"/>
      <c r="G1" s="298"/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164</v>
      </c>
      <c r="D2" s="233"/>
      <c r="E2" s="193" t="s">
        <v>4</v>
      </c>
      <c r="F2" s="193"/>
      <c r="G2" s="299" t="s">
        <v>126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300" t="s">
        <v>127</v>
      </c>
      <c r="H3" s="154" t="s">
        <v>17</v>
      </c>
    </row>
    <row r="4" customFormat="false" ht="17.25" hidden="false" customHeight="false" outlineLevel="0" collapsed="false">
      <c r="A4" s="301" t="n">
        <v>44003</v>
      </c>
      <c r="B4" s="302" t="n">
        <f aca="false">A4+13</f>
        <v>44016</v>
      </c>
      <c r="C4" s="303" t="n">
        <f aca="false">B4+6</f>
        <v>44022</v>
      </c>
      <c r="D4" s="304" t="s">
        <v>165</v>
      </c>
      <c r="E4" s="305" t="n">
        <f aca="false">A4-14</f>
        <v>43989</v>
      </c>
      <c r="F4" s="302" t="n">
        <f aca="false">E4+13</f>
        <v>44002</v>
      </c>
      <c r="G4" s="265" t="s">
        <v>160</v>
      </c>
      <c r="H4" s="306" t="n">
        <f aca="false">C4+3</f>
        <v>44025</v>
      </c>
    </row>
    <row r="5" customFormat="false" ht="17.25" hidden="false" customHeight="false" outlineLevel="0" collapsed="false">
      <c r="A5" s="243" t="n">
        <f aca="false">A4+14</f>
        <v>44017</v>
      </c>
      <c r="B5" s="126" t="n">
        <f aca="false">B4+14</f>
        <v>44030</v>
      </c>
      <c r="C5" s="244" t="n">
        <f aca="false">C4+14</f>
        <v>44036</v>
      </c>
      <c r="D5" s="235" t="s">
        <v>166</v>
      </c>
      <c r="E5" s="245" t="n">
        <f aca="false">E4+14</f>
        <v>44003</v>
      </c>
      <c r="F5" s="243" t="n">
        <f aca="false">F4+14</f>
        <v>44016</v>
      </c>
      <c r="G5" s="85" t="n">
        <f aca="false">B5+2</f>
        <v>44032</v>
      </c>
      <c r="H5" s="307" t="n">
        <f aca="false">C5+3</f>
        <v>44039</v>
      </c>
    </row>
    <row r="6" customFormat="false" ht="17.25" hidden="false" customHeight="false" outlineLevel="0" collapsed="false">
      <c r="A6" s="301" t="n">
        <f aca="false">A5+14</f>
        <v>44031</v>
      </c>
      <c r="B6" s="308" t="n">
        <f aca="false">B5+14</f>
        <v>44044</v>
      </c>
      <c r="C6" s="309" t="n">
        <f aca="false">C5+14</f>
        <v>44050</v>
      </c>
      <c r="D6" s="304" t="s">
        <v>167</v>
      </c>
      <c r="E6" s="305" t="n">
        <f aca="false">E5+14</f>
        <v>44017</v>
      </c>
      <c r="F6" s="301" t="n">
        <f aca="false">F5+14</f>
        <v>44030</v>
      </c>
      <c r="G6" s="264" t="n">
        <f aca="false">B6+2</f>
        <v>44046</v>
      </c>
      <c r="H6" s="306" t="n">
        <f aca="false">C6+3</f>
        <v>44053</v>
      </c>
    </row>
    <row r="7" customFormat="false" ht="17.25" hidden="false" customHeight="false" outlineLevel="0" collapsed="false">
      <c r="A7" s="243" t="n">
        <f aca="false">A6+14</f>
        <v>44045</v>
      </c>
      <c r="B7" s="126" t="n">
        <f aca="false">B6+14</f>
        <v>44058</v>
      </c>
      <c r="C7" s="244" t="n">
        <f aca="false">C6+14</f>
        <v>44064</v>
      </c>
      <c r="D7" s="235" t="s">
        <v>168</v>
      </c>
      <c r="E7" s="245" t="n">
        <f aca="false">E6+14</f>
        <v>44031</v>
      </c>
      <c r="F7" s="243" t="n">
        <f aca="false">F6+14</f>
        <v>44044</v>
      </c>
      <c r="G7" s="85" t="n">
        <f aca="false">B7+2</f>
        <v>44060</v>
      </c>
      <c r="H7" s="307" t="n">
        <f aca="false">C7+3</f>
        <v>44067</v>
      </c>
    </row>
    <row r="8" customFormat="false" ht="17.25" hidden="false" customHeight="false" outlineLevel="0" collapsed="false">
      <c r="A8" s="301" t="n">
        <f aca="false">A7+14</f>
        <v>44059</v>
      </c>
      <c r="B8" s="308" t="n">
        <f aca="false">B7+14</f>
        <v>44072</v>
      </c>
      <c r="C8" s="309" t="n">
        <f aca="false">C7+14</f>
        <v>44078</v>
      </c>
      <c r="D8" s="304" t="s">
        <v>169</v>
      </c>
      <c r="E8" s="305" t="n">
        <f aca="false">E7+14</f>
        <v>44045</v>
      </c>
      <c r="F8" s="301" t="n">
        <f aca="false">F7+14</f>
        <v>44058</v>
      </c>
      <c r="G8" s="264" t="n">
        <f aca="false">B8+2</f>
        <v>44074</v>
      </c>
      <c r="H8" s="306" t="n">
        <f aca="false">C8+3</f>
        <v>44081</v>
      </c>
    </row>
    <row r="9" customFormat="false" ht="17.25" hidden="false" customHeight="false" outlineLevel="0" collapsed="false">
      <c r="A9" s="243" t="n">
        <f aca="false">A8+14</f>
        <v>44073</v>
      </c>
      <c r="B9" s="126" t="n">
        <f aca="false">B8+14</f>
        <v>44086</v>
      </c>
      <c r="C9" s="244" t="n">
        <f aca="false">C8+14</f>
        <v>44092</v>
      </c>
      <c r="D9" s="235" t="s">
        <v>170</v>
      </c>
      <c r="E9" s="245" t="n">
        <f aca="false">E8+14</f>
        <v>44059</v>
      </c>
      <c r="F9" s="243" t="n">
        <f aca="false">F8+14</f>
        <v>44072</v>
      </c>
      <c r="G9" s="85" t="n">
        <f aca="false">B9+2</f>
        <v>44088</v>
      </c>
      <c r="H9" s="307" t="n">
        <f aca="false">C9+3</f>
        <v>44095</v>
      </c>
    </row>
    <row r="10" customFormat="false" ht="17.25" hidden="false" customHeight="false" outlineLevel="0" collapsed="false">
      <c r="A10" s="301" t="n">
        <f aca="false">A9+14</f>
        <v>44087</v>
      </c>
      <c r="B10" s="308" t="n">
        <f aca="false">B9+14</f>
        <v>44100</v>
      </c>
      <c r="C10" s="309" t="n">
        <f aca="false">C9+14</f>
        <v>44106</v>
      </c>
      <c r="D10" s="304" t="s">
        <v>171</v>
      </c>
      <c r="E10" s="305" t="n">
        <f aca="false">E9+14</f>
        <v>44073</v>
      </c>
      <c r="F10" s="301" t="n">
        <f aca="false">F9+14</f>
        <v>44086</v>
      </c>
      <c r="G10" s="264" t="n">
        <f aca="false">B10+2</f>
        <v>44102</v>
      </c>
      <c r="H10" s="306" t="n">
        <f aca="false">C10+3</f>
        <v>44109</v>
      </c>
    </row>
    <row r="11" customFormat="false" ht="17.25" hidden="false" customHeight="false" outlineLevel="0" collapsed="false">
      <c r="A11" s="243" t="n">
        <f aca="false">A10+14</f>
        <v>44101</v>
      </c>
      <c r="B11" s="126" t="n">
        <f aca="false">B10+14</f>
        <v>44114</v>
      </c>
      <c r="C11" s="244" t="n">
        <f aca="false">C10+14</f>
        <v>44120</v>
      </c>
      <c r="D11" s="235" t="s">
        <v>172</v>
      </c>
      <c r="E11" s="245" t="n">
        <f aca="false">E10+14</f>
        <v>44087</v>
      </c>
      <c r="F11" s="243" t="n">
        <f aca="false">F10+14</f>
        <v>44100</v>
      </c>
      <c r="G11" s="85" t="n">
        <f aca="false">B11+2</f>
        <v>44116</v>
      </c>
      <c r="H11" s="307" t="n">
        <f aca="false">C11+3</f>
        <v>44123</v>
      </c>
    </row>
    <row r="12" customFormat="false" ht="17.25" hidden="false" customHeight="false" outlineLevel="0" collapsed="false">
      <c r="A12" s="301" t="n">
        <f aca="false">A11+14</f>
        <v>44115</v>
      </c>
      <c r="B12" s="308" t="n">
        <f aca="false">B11+14</f>
        <v>44128</v>
      </c>
      <c r="C12" s="309" t="n">
        <f aca="false">C11+14</f>
        <v>44134</v>
      </c>
      <c r="D12" s="304" t="s">
        <v>173</v>
      </c>
      <c r="E12" s="305" t="n">
        <f aca="false">E11+14</f>
        <v>44101</v>
      </c>
      <c r="F12" s="301" t="n">
        <f aca="false">F11+14</f>
        <v>44114</v>
      </c>
      <c r="G12" s="264" t="n">
        <f aca="false">B12+2</f>
        <v>44130</v>
      </c>
      <c r="H12" s="306" t="n">
        <f aca="false">C12+3</f>
        <v>44137</v>
      </c>
    </row>
    <row r="13" customFormat="false" ht="17.25" hidden="false" customHeight="false" outlineLevel="0" collapsed="false">
      <c r="A13" s="243" t="n">
        <f aca="false">A12+14</f>
        <v>44129</v>
      </c>
      <c r="B13" s="126" t="n">
        <f aca="false">B12+14</f>
        <v>44142</v>
      </c>
      <c r="C13" s="244" t="n">
        <f aca="false">C12+14</f>
        <v>44148</v>
      </c>
      <c r="D13" s="235" t="s">
        <v>174</v>
      </c>
      <c r="E13" s="245" t="n">
        <f aca="false">E12+14</f>
        <v>44115</v>
      </c>
      <c r="F13" s="243" t="n">
        <f aca="false">F12+14</f>
        <v>44128</v>
      </c>
      <c r="G13" s="85" t="n">
        <f aca="false">B13+2</f>
        <v>44144</v>
      </c>
      <c r="H13" s="307" t="n">
        <f aca="false">C13+3</f>
        <v>44151</v>
      </c>
    </row>
    <row r="14" customFormat="false" ht="17.25" hidden="false" customHeight="false" outlineLevel="0" collapsed="false">
      <c r="A14" s="301" t="n">
        <f aca="false">A13+14</f>
        <v>44143</v>
      </c>
      <c r="B14" s="308" t="n">
        <f aca="false">B13+14</f>
        <v>44156</v>
      </c>
      <c r="C14" s="309" t="n">
        <f aca="false">C13+14</f>
        <v>44162</v>
      </c>
      <c r="D14" s="304" t="s">
        <v>175</v>
      </c>
      <c r="E14" s="305" t="n">
        <f aca="false">E13+14</f>
        <v>44129</v>
      </c>
      <c r="F14" s="301" t="n">
        <f aca="false">F13+14</f>
        <v>44142</v>
      </c>
      <c r="G14" s="310" t="s">
        <v>176</v>
      </c>
      <c r="H14" s="306" t="n">
        <f aca="false">C14+3</f>
        <v>44165</v>
      </c>
    </row>
    <row r="15" customFormat="false" ht="17.25" hidden="false" customHeight="false" outlineLevel="0" collapsed="false">
      <c r="A15" s="243" t="n">
        <f aca="false">A14+14</f>
        <v>44157</v>
      </c>
      <c r="B15" s="126" t="n">
        <f aca="false">B14+14</f>
        <v>44170</v>
      </c>
      <c r="C15" s="244" t="n">
        <f aca="false">C14+14</f>
        <v>44176</v>
      </c>
      <c r="D15" s="235" t="s">
        <v>177</v>
      </c>
      <c r="E15" s="245" t="n">
        <f aca="false">E14+14</f>
        <v>44143</v>
      </c>
      <c r="F15" s="243" t="n">
        <f aca="false">F14+14</f>
        <v>44156</v>
      </c>
      <c r="G15" s="85" t="n">
        <f aca="false">B15+2</f>
        <v>44172</v>
      </c>
      <c r="H15" s="307" t="n">
        <f aca="false">C15+3</f>
        <v>44179</v>
      </c>
    </row>
    <row r="16" customFormat="false" ht="17.25" hidden="false" customHeight="false" outlineLevel="0" collapsed="false">
      <c r="A16" s="301" t="n">
        <f aca="false">A15+14</f>
        <v>44171</v>
      </c>
      <c r="B16" s="308" t="n">
        <f aca="false">B15+14</f>
        <v>44184</v>
      </c>
      <c r="C16" s="309" t="n">
        <f aca="false">C15+14</f>
        <v>44190</v>
      </c>
      <c r="D16" s="304" t="s">
        <v>178</v>
      </c>
      <c r="E16" s="305" t="n">
        <f aca="false">E15+14</f>
        <v>44157</v>
      </c>
      <c r="F16" s="301" t="n">
        <f aca="false">F15+14</f>
        <v>44170</v>
      </c>
      <c r="G16" s="265" t="s">
        <v>179</v>
      </c>
      <c r="H16" s="306" t="n">
        <f aca="false">C16+3</f>
        <v>44193</v>
      </c>
    </row>
    <row r="17" customFormat="false" ht="17.25" hidden="false" customHeight="false" outlineLevel="0" collapsed="false">
      <c r="A17" s="243" t="n">
        <f aca="false">A16+14</f>
        <v>44185</v>
      </c>
      <c r="B17" s="126" t="n">
        <f aca="false">B16+14</f>
        <v>44198</v>
      </c>
      <c r="C17" s="244" t="n">
        <f aca="false">C16+14</f>
        <v>44204</v>
      </c>
      <c r="D17" s="235" t="s">
        <v>180</v>
      </c>
      <c r="E17" s="245" t="n">
        <f aca="false">E16+14</f>
        <v>44171</v>
      </c>
      <c r="F17" s="243" t="n">
        <f aca="false">F16+14</f>
        <v>44184</v>
      </c>
      <c r="G17" s="85" t="n">
        <f aca="false">B17+2</f>
        <v>44200</v>
      </c>
      <c r="H17" s="307" t="n">
        <f aca="false">C17+3</f>
        <v>44207</v>
      </c>
    </row>
    <row r="18" customFormat="false" ht="17.25" hidden="false" customHeight="false" outlineLevel="0" collapsed="false">
      <c r="A18" s="301" t="n">
        <f aca="false">A17+14</f>
        <v>44199</v>
      </c>
      <c r="B18" s="308" t="n">
        <f aca="false">B17+14</f>
        <v>44212</v>
      </c>
      <c r="C18" s="309" t="n">
        <f aca="false">C17+14</f>
        <v>44218</v>
      </c>
      <c r="D18" s="304" t="s">
        <v>181</v>
      </c>
      <c r="E18" s="305" t="n">
        <f aca="false">E17+14</f>
        <v>44185</v>
      </c>
      <c r="F18" s="301" t="n">
        <f aca="false">F17+14</f>
        <v>44198</v>
      </c>
      <c r="G18" s="264" t="n">
        <f aca="false">B18+2</f>
        <v>44214</v>
      </c>
      <c r="H18" s="306" t="n">
        <f aca="false">C18+3</f>
        <v>44221</v>
      </c>
    </row>
    <row r="19" customFormat="false" ht="17.25" hidden="false" customHeight="false" outlineLevel="0" collapsed="false">
      <c r="A19" s="243" t="n">
        <f aca="false">A18+14</f>
        <v>44213</v>
      </c>
      <c r="B19" s="126" t="n">
        <f aca="false">B18+14</f>
        <v>44226</v>
      </c>
      <c r="C19" s="244" t="n">
        <f aca="false">C18+14</f>
        <v>44232</v>
      </c>
      <c r="D19" s="235" t="s">
        <v>182</v>
      </c>
      <c r="E19" s="245" t="n">
        <f aca="false">E18+14</f>
        <v>44199</v>
      </c>
      <c r="F19" s="243" t="n">
        <f aca="false">F18+14</f>
        <v>44212</v>
      </c>
      <c r="G19" s="85" t="n">
        <f aca="false">B19+2</f>
        <v>44228</v>
      </c>
      <c r="H19" s="307" t="n">
        <f aca="false">C19+3</f>
        <v>44235</v>
      </c>
    </row>
    <row r="20" customFormat="false" ht="17.25" hidden="false" customHeight="false" outlineLevel="0" collapsed="false">
      <c r="A20" s="301" t="n">
        <f aca="false">A19+14</f>
        <v>44227</v>
      </c>
      <c r="B20" s="308" t="n">
        <f aca="false">B19+14</f>
        <v>44240</v>
      </c>
      <c r="C20" s="309" t="n">
        <f aca="false">C19+14</f>
        <v>44246</v>
      </c>
      <c r="D20" s="304" t="s">
        <v>183</v>
      </c>
      <c r="E20" s="305" t="n">
        <f aca="false">E19+14</f>
        <v>44213</v>
      </c>
      <c r="F20" s="301" t="n">
        <f aca="false">F19+14</f>
        <v>44226</v>
      </c>
      <c r="G20" s="264" t="n">
        <f aca="false">B20+2</f>
        <v>44242</v>
      </c>
      <c r="H20" s="306" t="n">
        <f aca="false">C20+3</f>
        <v>44249</v>
      </c>
    </row>
    <row r="21" customFormat="false" ht="17.25" hidden="false" customHeight="false" outlineLevel="0" collapsed="false">
      <c r="A21" s="243" t="n">
        <f aca="false">A20+14</f>
        <v>44241</v>
      </c>
      <c r="B21" s="126" t="n">
        <f aca="false">B20+14</f>
        <v>44254</v>
      </c>
      <c r="C21" s="244" t="n">
        <f aca="false">C20+14</f>
        <v>44260</v>
      </c>
      <c r="D21" s="235" t="s">
        <v>184</v>
      </c>
      <c r="E21" s="245" t="n">
        <f aca="false">E20+14</f>
        <v>44227</v>
      </c>
      <c r="F21" s="243" t="n">
        <f aca="false">F20+14</f>
        <v>44240</v>
      </c>
      <c r="G21" s="85" t="n">
        <f aca="false">B21+2</f>
        <v>44256</v>
      </c>
      <c r="H21" s="307" t="n">
        <f aca="false">C21+3</f>
        <v>44263</v>
      </c>
    </row>
    <row r="22" customFormat="false" ht="17.25" hidden="false" customHeight="false" outlineLevel="0" collapsed="false">
      <c r="A22" s="301" t="n">
        <f aca="false">A21+14</f>
        <v>44255</v>
      </c>
      <c r="B22" s="308" t="n">
        <f aca="false">B21+14</f>
        <v>44268</v>
      </c>
      <c r="C22" s="309" t="n">
        <f aca="false">C21+14</f>
        <v>44274</v>
      </c>
      <c r="D22" s="304" t="s">
        <v>185</v>
      </c>
      <c r="E22" s="305" t="n">
        <f aca="false">E21+14</f>
        <v>44241</v>
      </c>
      <c r="F22" s="301" t="n">
        <f aca="false">F21+14</f>
        <v>44254</v>
      </c>
      <c r="G22" s="264" t="n">
        <f aca="false">B22+2</f>
        <v>44270</v>
      </c>
      <c r="H22" s="306" t="n">
        <f aca="false">C22+3</f>
        <v>44277</v>
      </c>
    </row>
    <row r="23" customFormat="false" ht="17.25" hidden="false" customHeight="false" outlineLevel="0" collapsed="false">
      <c r="A23" s="243" t="n">
        <f aca="false">A22+14</f>
        <v>44269</v>
      </c>
      <c r="B23" s="126" t="n">
        <f aca="false">B22+14</f>
        <v>44282</v>
      </c>
      <c r="C23" s="244" t="n">
        <f aca="false">C22+14</f>
        <v>44288</v>
      </c>
      <c r="D23" s="235" t="s">
        <v>186</v>
      </c>
      <c r="E23" s="245" t="n">
        <f aca="false">E22+14</f>
        <v>44255</v>
      </c>
      <c r="F23" s="243" t="n">
        <f aca="false">F22+14</f>
        <v>44268</v>
      </c>
      <c r="G23" s="85" t="n">
        <f aca="false">B23+2</f>
        <v>44284</v>
      </c>
      <c r="H23" s="307" t="n">
        <f aca="false">C23+3</f>
        <v>44291</v>
      </c>
    </row>
    <row r="24" customFormat="false" ht="17.25" hidden="false" customHeight="false" outlineLevel="0" collapsed="false">
      <c r="A24" s="301" t="n">
        <f aca="false">A23+14</f>
        <v>44283</v>
      </c>
      <c r="B24" s="308" t="n">
        <f aca="false">B23+14</f>
        <v>44296</v>
      </c>
      <c r="C24" s="309" t="n">
        <f aca="false">C23+14</f>
        <v>44302</v>
      </c>
      <c r="D24" s="304" t="s">
        <v>187</v>
      </c>
      <c r="E24" s="305" t="n">
        <f aca="false">E23+14</f>
        <v>44269</v>
      </c>
      <c r="F24" s="301" t="n">
        <f aca="false">F23+14</f>
        <v>44282</v>
      </c>
      <c r="G24" s="264" t="n">
        <f aca="false">B24+2</f>
        <v>44298</v>
      </c>
      <c r="H24" s="306" t="n">
        <f aca="false">C24+3</f>
        <v>44305</v>
      </c>
    </row>
    <row r="25" customFormat="false" ht="17.25" hidden="false" customHeight="false" outlineLevel="0" collapsed="false">
      <c r="A25" s="243" t="n">
        <f aca="false">A24+14</f>
        <v>44297</v>
      </c>
      <c r="B25" s="126" t="n">
        <f aca="false">B24+14</f>
        <v>44310</v>
      </c>
      <c r="C25" s="244" t="n">
        <f aca="false">C24+14</f>
        <v>44316</v>
      </c>
      <c r="D25" s="235" t="s">
        <v>188</v>
      </c>
      <c r="E25" s="245" t="n">
        <f aca="false">E24+14</f>
        <v>44283</v>
      </c>
      <c r="F25" s="243" t="n">
        <f aca="false">F24+14</f>
        <v>44296</v>
      </c>
      <c r="G25" s="85" t="n">
        <f aca="false">B25+2</f>
        <v>44312</v>
      </c>
      <c r="H25" s="307" t="n">
        <f aca="false">C25+3</f>
        <v>44319</v>
      </c>
    </row>
    <row r="26" customFormat="false" ht="17.25" hidden="false" customHeight="false" outlineLevel="0" collapsed="false">
      <c r="A26" s="301" t="n">
        <f aca="false">A25+14</f>
        <v>44311</v>
      </c>
      <c r="B26" s="308" t="n">
        <f aca="false">B25+14</f>
        <v>44324</v>
      </c>
      <c r="C26" s="309" t="n">
        <f aca="false">C25+14</f>
        <v>44330</v>
      </c>
      <c r="D26" s="304" t="s">
        <v>189</v>
      </c>
      <c r="E26" s="305" t="n">
        <f aca="false">E25+14</f>
        <v>44297</v>
      </c>
      <c r="F26" s="301" t="n">
        <f aca="false">F25+14</f>
        <v>44310</v>
      </c>
      <c r="G26" s="264" t="n">
        <f aca="false">B26+2</f>
        <v>44326</v>
      </c>
      <c r="H26" s="306" t="n">
        <f aca="false">C26+3</f>
        <v>44333</v>
      </c>
    </row>
    <row r="27" customFormat="false" ht="17.25" hidden="false" customHeight="false" outlineLevel="0" collapsed="false">
      <c r="A27" s="243" t="n">
        <f aca="false">A26+14</f>
        <v>44325</v>
      </c>
      <c r="B27" s="126" t="n">
        <f aca="false">B26+14</f>
        <v>44338</v>
      </c>
      <c r="C27" s="244" t="n">
        <f aca="false">C26+14</f>
        <v>44344</v>
      </c>
      <c r="D27" s="235" t="s">
        <v>190</v>
      </c>
      <c r="E27" s="245" t="n">
        <f aca="false">E26+14</f>
        <v>44311</v>
      </c>
      <c r="F27" s="243" t="n">
        <f aca="false">F26+14</f>
        <v>44324</v>
      </c>
      <c r="G27" s="85" t="n">
        <f aca="false">B27+2</f>
        <v>44340</v>
      </c>
      <c r="H27" s="307" t="n">
        <f aca="false">C27+3</f>
        <v>44347</v>
      </c>
    </row>
    <row r="28" customFormat="false" ht="17.25" hidden="false" customHeight="false" outlineLevel="0" collapsed="false">
      <c r="A28" s="301" t="n">
        <f aca="false">A27+14</f>
        <v>44339</v>
      </c>
      <c r="B28" s="308" t="n">
        <f aca="false">B27+14</f>
        <v>44352</v>
      </c>
      <c r="C28" s="309" t="n">
        <f aca="false">C27+14</f>
        <v>44358</v>
      </c>
      <c r="D28" s="304" t="s">
        <v>191</v>
      </c>
      <c r="E28" s="305" t="n">
        <f aca="false">E27+14</f>
        <v>44325</v>
      </c>
      <c r="F28" s="301" t="n">
        <f aca="false">F27+14</f>
        <v>44338</v>
      </c>
      <c r="G28" s="266" t="s">
        <v>192</v>
      </c>
      <c r="H28" s="306" t="n">
        <f aca="false">C28+3</f>
        <v>44361</v>
      </c>
    </row>
    <row r="29" customFormat="false" ht="17.25" hidden="false" customHeight="false" outlineLevel="0" collapsed="false">
      <c r="A29" s="243" t="n">
        <f aca="false">A28+14</f>
        <v>44353</v>
      </c>
      <c r="B29" s="126" t="n">
        <f aca="false">B28+14</f>
        <v>44366</v>
      </c>
      <c r="C29" s="244" t="n">
        <f aca="false">C28+14</f>
        <v>44372</v>
      </c>
      <c r="D29" s="235" t="s">
        <v>193</v>
      </c>
      <c r="E29" s="245" t="n">
        <f aca="false">E28+14</f>
        <v>44339</v>
      </c>
      <c r="F29" s="243" t="n">
        <f aca="false">F28+14</f>
        <v>44352</v>
      </c>
      <c r="G29" s="289" t="s">
        <v>194</v>
      </c>
      <c r="H29" s="307" t="n">
        <f aca="false">C29+3</f>
        <v>44375</v>
      </c>
    </row>
    <row r="30" customFormat="false" ht="17.25" hidden="false" customHeight="false" outlineLevel="0" collapsed="false">
      <c r="A30" s="301" t="n">
        <f aca="false">A29+14</f>
        <v>44367</v>
      </c>
      <c r="B30" s="308" t="n">
        <f aca="false">B29+14</f>
        <v>44380</v>
      </c>
      <c r="C30" s="309" t="n">
        <f aca="false">C29+14</f>
        <v>44386</v>
      </c>
      <c r="D30" s="311" t="s">
        <v>195</v>
      </c>
      <c r="E30" s="305" t="n">
        <f aca="false">E29+14</f>
        <v>44353</v>
      </c>
      <c r="F30" s="301" t="n">
        <f aca="false">F29+14</f>
        <v>44366</v>
      </c>
      <c r="G30" s="265" t="s">
        <v>196</v>
      </c>
      <c r="H30" s="306" t="n">
        <f aca="false">C30+3</f>
        <v>44389</v>
      </c>
    </row>
    <row r="31" customFormat="false" ht="17.25" hidden="false" customHeight="false" outlineLevel="0" collapsed="false">
      <c r="A31" s="257" t="n">
        <f aca="false">A30+14</f>
        <v>44381</v>
      </c>
      <c r="B31" s="258" t="n">
        <f aca="false">B30+14</f>
        <v>44394</v>
      </c>
      <c r="C31" s="259" t="n">
        <f aca="false">C30+14</f>
        <v>44400</v>
      </c>
      <c r="D31" s="267" t="s">
        <v>197</v>
      </c>
      <c r="E31" s="261" t="n">
        <f aca="false">E30+14</f>
        <v>44367</v>
      </c>
      <c r="F31" s="257" t="n">
        <f aca="false">F30+14</f>
        <v>44380</v>
      </c>
      <c r="G31" s="291" t="n">
        <f aca="false">B31+2</f>
        <v>44396</v>
      </c>
      <c r="H31" s="312" t="n">
        <f aca="false">C31+3</f>
        <v>44403</v>
      </c>
    </row>
    <row r="32" customFormat="false" ht="17.25" hidden="false" customHeight="false" outlineLevel="0" collapsed="false">
      <c r="A32" s="222"/>
      <c r="B32" s="223"/>
      <c r="D32" s="268" t="s">
        <v>162</v>
      </c>
      <c r="E32" s="127"/>
      <c r="F32" s="127"/>
      <c r="G32" s="103"/>
    </row>
    <row r="33" customFormat="false" ht="12.75" hidden="false" customHeight="false" outlineLevel="0" collapsed="false">
      <c r="A33" s="148"/>
      <c r="B33" s="269" t="s">
        <v>122</v>
      </c>
      <c r="C33" s="269"/>
      <c r="D33" s="269"/>
      <c r="E33" s="229"/>
      <c r="F33" s="229"/>
      <c r="G33" s="103"/>
    </row>
    <row r="34" customFormat="false" ht="12.75" hidden="false" customHeight="false" outlineLevel="0" collapsed="false">
      <c r="A34" s="148"/>
      <c r="B34" s="269" t="s">
        <v>123</v>
      </c>
      <c r="C34" s="269"/>
      <c r="D34" s="269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3.86"/>
    <col collapsed="false" customWidth="true" hidden="false" outlineLevel="0" max="4" min="4" style="2" width="15.39"/>
    <col collapsed="false" customWidth="true" hidden="false" outlineLevel="0" max="6" min="5" style="120" width="12.13"/>
    <col collapsed="false" customWidth="true" hidden="false" outlineLevel="0" max="7" min="7" style="2" width="16.39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296" t="s">
        <v>0</v>
      </c>
      <c r="B1" s="296"/>
      <c r="C1" s="231" t="s">
        <v>47</v>
      </c>
      <c r="D1" s="231" t="s">
        <v>2</v>
      </c>
      <c r="E1" s="297" t="s">
        <v>3</v>
      </c>
      <c r="F1" s="297"/>
      <c r="G1" s="298"/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198</v>
      </c>
      <c r="D2" s="233"/>
      <c r="E2" s="193" t="s">
        <v>4</v>
      </c>
      <c r="F2" s="193"/>
      <c r="G2" s="299" t="s">
        <v>126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300" t="s">
        <v>127</v>
      </c>
      <c r="H3" s="154" t="s">
        <v>17</v>
      </c>
    </row>
    <row r="4" customFormat="false" ht="17.25" hidden="false" customHeight="false" outlineLevel="0" collapsed="false">
      <c r="A4" s="301" t="n">
        <v>44367</v>
      </c>
      <c r="B4" s="302" t="n">
        <f aca="false">A4+13</f>
        <v>44380</v>
      </c>
      <c r="C4" s="303" t="n">
        <f aca="false">B4+6</f>
        <v>44386</v>
      </c>
      <c r="D4" s="304" t="s">
        <v>199</v>
      </c>
      <c r="E4" s="305" t="n">
        <f aca="false">A4-14</f>
        <v>44353</v>
      </c>
      <c r="F4" s="302" t="n">
        <f aca="false">E4+13</f>
        <v>44366</v>
      </c>
      <c r="G4" s="265" t="s">
        <v>196</v>
      </c>
      <c r="H4" s="306" t="n">
        <f aca="false">C4+3</f>
        <v>44389</v>
      </c>
    </row>
    <row r="5" customFormat="false" ht="17.25" hidden="false" customHeight="false" outlineLevel="0" collapsed="false">
      <c r="A5" s="243" t="n">
        <f aca="false">A4+14</f>
        <v>44381</v>
      </c>
      <c r="B5" s="126" t="n">
        <f aca="false">B4+14</f>
        <v>44394</v>
      </c>
      <c r="C5" s="244" t="n">
        <f aca="false">C4+14</f>
        <v>44400</v>
      </c>
      <c r="D5" s="235" t="s">
        <v>200</v>
      </c>
      <c r="E5" s="245" t="n">
        <f aca="false">E4+14</f>
        <v>44367</v>
      </c>
      <c r="F5" s="243" t="n">
        <f aca="false">F4+14</f>
        <v>44380</v>
      </c>
      <c r="G5" s="85" t="n">
        <f aca="false">B5+2</f>
        <v>44396</v>
      </c>
      <c r="H5" s="307" t="n">
        <f aca="false">C5+3</f>
        <v>44403</v>
      </c>
    </row>
    <row r="6" customFormat="false" ht="17.25" hidden="false" customHeight="false" outlineLevel="0" collapsed="false">
      <c r="A6" s="301" t="n">
        <f aca="false">A5+14</f>
        <v>44395</v>
      </c>
      <c r="B6" s="308" t="n">
        <f aca="false">B5+14</f>
        <v>44408</v>
      </c>
      <c r="C6" s="309" t="n">
        <f aca="false">C5+14</f>
        <v>44414</v>
      </c>
      <c r="D6" s="304" t="s">
        <v>201</v>
      </c>
      <c r="E6" s="305" t="n">
        <f aca="false">E5+14</f>
        <v>44381</v>
      </c>
      <c r="F6" s="301" t="n">
        <f aca="false">F5+14</f>
        <v>44394</v>
      </c>
      <c r="G6" s="264" t="n">
        <f aca="false">B6+2</f>
        <v>44410</v>
      </c>
      <c r="H6" s="306" t="n">
        <f aca="false">C6+3</f>
        <v>44417</v>
      </c>
    </row>
    <row r="7" customFormat="false" ht="17.25" hidden="false" customHeight="false" outlineLevel="0" collapsed="false">
      <c r="A7" s="243" t="n">
        <f aca="false">A6+14</f>
        <v>44409</v>
      </c>
      <c r="B7" s="126" t="n">
        <f aca="false">B6+14</f>
        <v>44422</v>
      </c>
      <c r="C7" s="244" t="n">
        <f aca="false">C6+14</f>
        <v>44428</v>
      </c>
      <c r="D7" s="235" t="s">
        <v>202</v>
      </c>
      <c r="E7" s="245" t="n">
        <f aca="false">E6+14</f>
        <v>44395</v>
      </c>
      <c r="F7" s="243" t="n">
        <f aca="false">F6+14</f>
        <v>44408</v>
      </c>
      <c r="G7" s="85" t="n">
        <f aca="false">B7+2</f>
        <v>44424</v>
      </c>
      <c r="H7" s="307" t="n">
        <f aca="false">C7+3</f>
        <v>44431</v>
      </c>
    </row>
    <row r="8" customFormat="false" ht="17.25" hidden="false" customHeight="false" outlineLevel="0" collapsed="false">
      <c r="A8" s="301" t="n">
        <f aca="false">A7+14</f>
        <v>44423</v>
      </c>
      <c r="B8" s="308" t="n">
        <f aca="false">B7+14</f>
        <v>44436</v>
      </c>
      <c r="C8" s="309" t="n">
        <f aca="false">C7+14</f>
        <v>44442</v>
      </c>
      <c r="D8" s="304" t="s">
        <v>203</v>
      </c>
      <c r="E8" s="305" t="n">
        <f aca="false">E7+14</f>
        <v>44409</v>
      </c>
      <c r="F8" s="301" t="n">
        <f aca="false">F7+14</f>
        <v>44422</v>
      </c>
      <c r="G8" s="264" t="n">
        <f aca="false">B8+2</f>
        <v>44438</v>
      </c>
      <c r="H8" s="306" t="n">
        <f aca="false">C8+3</f>
        <v>44445</v>
      </c>
    </row>
    <row r="9" customFormat="false" ht="17.25" hidden="false" customHeight="false" outlineLevel="0" collapsed="false">
      <c r="A9" s="243" t="n">
        <f aca="false">A8+14</f>
        <v>44437</v>
      </c>
      <c r="B9" s="126" t="n">
        <f aca="false">B8+14</f>
        <v>44450</v>
      </c>
      <c r="C9" s="244" t="n">
        <f aca="false">C8+14</f>
        <v>44456</v>
      </c>
      <c r="D9" s="235" t="s">
        <v>204</v>
      </c>
      <c r="E9" s="245" t="n">
        <f aca="false">E8+14</f>
        <v>44423</v>
      </c>
      <c r="F9" s="243" t="n">
        <f aca="false">F8+14</f>
        <v>44436</v>
      </c>
      <c r="G9" s="85" t="n">
        <f aca="false">B9+2</f>
        <v>44452</v>
      </c>
      <c r="H9" s="307" t="n">
        <f aca="false">C9+3</f>
        <v>44459</v>
      </c>
    </row>
    <row r="10" customFormat="false" ht="17.25" hidden="false" customHeight="false" outlineLevel="0" collapsed="false">
      <c r="A10" s="301" t="n">
        <f aca="false">A9+14</f>
        <v>44451</v>
      </c>
      <c r="B10" s="308" t="n">
        <f aca="false">B9+14</f>
        <v>44464</v>
      </c>
      <c r="C10" s="309" t="n">
        <f aca="false">C9+14</f>
        <v>44470</v>
      </c>
      <c r="D10" s="304" t="s">
        <v>205</v>
      </c>
      <c r="E10" s="305" t="n">
        <f aca="false">E9+14</f>
        <v>44437</v>
      </c>
      <c r="F10" s="301" t="n">
        <f aca="false">F9+14</f>
        <v>44450</v>
      </c>
      <c r="G10" s="264" t="n">
        <f aca="false">B10+2</f>
        <v>44466</v>
      </c>
      <c r="H10" s="306" t="n">
        <f aca="false">C10+3</f>
        <v>44473</v>
      </c>
    </row>
    <row r="11" customFormat="false" ht="17.25" hidden="false" customHeight="false" outlineLevel="0" collapsed="false">
      <c r="A11" s="243" t="n">
        <f aca="false">A10+14</f>
        <v>44465</v>
      </c>
      <c r="B11" s="126" t="n">
        <f aca="false">B10+14</f>
        <v>44478</v>
      </c>
      <c r="C11" s="244" t="n">
        <f aca="false">C10+14</f>
        <v>44484</v>
      </c>
      <c r="D11" s="235" t="s">
        <v>206</v>
      </c>
      <c r="E11" s="245" t="n">
        <f aca="false">E10+14</f>
        <v>44451</v>
      </c>
      <c r="F11" s="243" t="n">
        <f aca="false">F10+14</f>
        <v>44464</v>
      </c>
      <c r="G11" s="85" t="n">
        <f aca="false">B11+2</f>
        <v>44480</v>
      </c>
      <c r="H11" s="307" t="n">
        <f aca="false">C11+3</f>
        <v>44487</v>
      </c>
    </row>
    <row r="12" customFormat="false" ht="17.25" hidden="false" customHeight="false" outlineLevel="0" collapsed="false">
      <c r="A12" s="301" t="n">
        <f aca="false">A11+14</f>
        <v>44479</v>
      </c>
      <c r="B12" s="308" t="n">
        <f aca="false">B11+14</f>
        <v>44492</v>
      </c>
      <c r="C12" s="309" t="n">
        <f aca="false">C11+14</f>
        <v>44498</v>
      </c>
      <c r="D12" s="304" t="s">
        <v>207</v>
      </c>
      <c r="E12" s="305" t="n">
        <f aca="false">E11+14</f>
        <v>44465</v>
      </c>
      <c r="F12" s="301" t="n">
        <f aca="false">F11+14</f>
        <v>44478</v>
      </c>
      <c r="G12" s="264" t="n">
        <f aca="false">B12+2</f>
        <v>44494</v>
      </c>
      <c r="H12" s="306" t="n">
        <f aca="false">C12+3</f>
        <v>44501</v>
      </c>
    </row>
    <row r="13" customFormat="false" ht="17.25" hidden="false" customHeight="false" outlineLevel="0" collapsed="false">
      <c r="A13" s="243" t="n">
        <f aca="false">A12+14</f>
        <v>44493</v>
      </c>
      <c r="B13" s="126" t="n">
        <f aca="false">B12+14</f>
        <v>44506</v>
      </c>
      <c r="C13" s="244" t="n">
        <f aca="false">C12+14</f>
        <v>44512</v>
      </c>
      <c r="D13" s="235" t="s">
        <v>208</v>
      </c>
      <c r="E13" s="245" t="n">
        <f aca="false">E12+14</f>
        <v>44479</v>
      </c>
      <c r="F13" s="243" t="n">
        <f aca="false">F12+14</f>
        <v>44492</v>
      </c>
      <c r="G13" s="85" t="n">
        <f aca="false">B13+2</f>
        <v>44508</v>
      </c>
      <c r="H13" s="307" t="n">
        <f aca="false">C13+3</f>
        <v>44515</v>
      </c>
    </row>
    <row r="14" customFormat="false" ht="17.25" hidden="false" customHeight="false" outlineLevel="0" collapsed="false">
      <c r="A14" s="301" t="n">
        <f aca="false">A13+14</f>
        <v>44507</v>
      </c>
      <c r="B14" s="308" t="n">
        <f aca="false">B13+14</f>
        <v>44520</v>
      </c>
      <c r="C14" s="309" t="n">
        <f aca="false">C13+14</f>
        <v>44526</v>
      </c>
      <c r="D14" s="304" t="s">
        <v>209</v>
      </c>
      <c r="E14" s="305" t="n">
        <f aca="false">E13+14</f>
        <v>44493</v>
      </c>
      <c r="F14" s="301" t="n">
        <f aca="false">F13+14</f>
        <v>44506</v>
      </c>
      <c r="G14" s="264" t="n">
        <f aca="false">B14+2</f>
        <v>44522</v>
      </c>
      <c r="H14" s="306" t="n">
        <f aca="false">C14+3</f>
        <v>44529</v>
      </c>
    </row>
    <row r="15" customFormat="false" ht="17.25" hidden="false" customHeight="false" outlineLevel="0" collapsed="false">
      <c r="A15" s="243" t="n">
        <f aca="false">A14+14</f>
        <v>44521</v>
      </c>
      <c r="B15" s="126" t="n">
        <f aca="false">B14+14</f>
        <v>44534</v>
      </c>
      <c r="C15" s="244" t="n">
        <f aca="false">C14+14</f>
        <v>44540</v>
      </c>
      <c r="D15" s="235" t="s">
        <v>210</v>
      </c>
      <c r="E15" s="245" t="n">
        <f aca="false">E14+14</f>
        <v>44507</v>
      </c>
      <c r="F15" s="243" t="n">
        <f aca="false">F14+14</f>
        <v>44520</v>
      </c>
      <c r="G15" s="85" t="n">
        <f aca="false">B15+2</f>
        <v>44536</v>
      </c>
      <c r="H15" s="307" t="n">
        <f aca="false">C15+3</f>
        <v>44543</v>
      </c>
    </row>
    <row r="16" customFormat="false" ht="17.25" hidden="false" customHeight="false" outlineLevel="0" collapsed="false">
      <c r="A16" s="301" t="n">
        <f aca="false">A15+14</f>
        <v>44535</v>
      </c>
      <c r="B16" s="308" t="n">
        <f aca="false">B15+14</f>
        <v>44548</v>
      </c>
      <c r="C16" s="309" t="n">
        <f aca="false">C15+14</f>
        <v>44554</v>
      </c>
      <c r="D16" s="304" t="s">
        <v>211</v>
      </c>
      <c r="E16" s="305" t="n">
        <f aca="false">E15+14</f>
        <v>44521</v>
      </c>
      <c r="F16" s="301" t="n">
        <f aca="false">F15+14</f>
        <v>44534</v>
      </c>
      <c r="G16" s="265" t="s">
        <v>212</v>
      </c>
      <c r="H16" s="306" t="n">
        <f aca="false">C16+3</f>
        <v>44557</v>
      </c>
    </row>
    <row r="17" customFormat="false" ht="17.25" hidden="false" customHeight="false" outlineLevel="0" collapsed="false">
      <c r="A17" s="243" t="n">
        <f aca="false">A16+14</f>
        <v>44549</v>
      </c>
      <c r="B17" s="126" t="n">
        <f aca="false">B16+14</f>
        <v>44562</v>
      </c>
      <c r="C17" s="244" t="n">
        <f aca="false">C16+14</f>
        <v>44568</v>
      </c>
      <c r="D17" s="235" t="s">
        <v>213</v>
      </c>
      <c r="E17" s="245" t="n">
        <f aca="false">E16+14</f>
        <v>44535</v>
      </c>
      <c r="F17" s="243" t="n">
        <f aca="false">F16+14</f>
        <v>44548</v>
      </c>
      <c r="G17" s="85" t="n">
        <f aca="false">B17+2</f>
        <v>44564</v>
      </c>
      <c r="H17" s="307" t="n">
        <f aca="false">C17+3</f>
        <v>44571</v>
      </c>
    </row>
    <row r="18" customFormat="false" ht="17.25" hidden="false" customHeight="false" outlineLevel="0" collapsed="false">
      <c r="A18" s="301" t="n">
        <f aca="false">A17+14</f>
        <v>44563</v>
      </c>
      <c r="B18" s="308" t="n">
        <f aca="false">B17+14</f>
        <v>44576</v>
      </c>
      <c r="C18" s="309" t="n">
        <f aca="false">C17+14</f>
        <v>44582</v>
      </c>
      <c r="D18" s="304" t="s">
        <v>214</v>
      </c>
      <c r="E18" s="305" t="n">
        <f aca="false">E17+14</f>
        <v>44549</v>
      </c>
      <c r="F18" s="301" t="n">
        <f aca="false">F17+14</f>
        <v>44562</v>
      </c>
      <c r="G18" s="264" t="s">
        <v>215</v>
      </c>
      <c r="H18" s="306" t="n">
        <f aca="false">C18+3</f>
        <v>44585</v>
      </c>
    </row>
    <row r="19" customFormat="false" ht="17.25" hidden="false" customHeight="false" outlineLevel="0" collapsed="false">
      <c r="A19" s="243" t="n">
        <f aca="false">A18+14</f>
        <v>44577</v>
      </c>
      <c r="B19" s="126" t="n">
        <f aca="false">B18+14</f>
        <v>44590</v>
      </c>
      <c r="C19" s="244" t="n">
        <f aca="false">C18+14</f>
        <v>44596</v>
      </c>
      <c r="D19" s="235" t="s">
        <v>216</v>
      </c>
      <c r="E19" s="245" t="n">
        <f aca="false">E18+14</f>
        <v>44563</v>
      </c>
      <c r="F19" s="243" t="n">
        <f aca="false">F18+14</f>
        <v>44576</v>
      </c>
      <c r="G19" s="85" t="n">
        <f aca="false">B19+2</f>
        <v>44592</v>
      </c>
      <c r="H19" s="307" t="n">
        <f aca="false">C19+3</f>
        <v>44599</v>
      </c>
    </row>
    <row r="20" customFormat="false" ht="17.25" hidden="false" customHeight="false" outlineLevel="0" collapsed="false">
      <c r="A20" s="301" t="n">
        <f aca="false">A19+14</f>
        <v>44591</v>
      </c>
      <c r="B20" s="308" t="n">
        <f aca="false">B19+14</f>
        <v>44604</v>
      </c>
      <c r="C20" s="309" t="n">
        <f aca="false">C19+14</f>
        <v>44610</v>
      </c>
      <c r="D20" s="304" t="s">
        <v>217</v>
      </c>
      <c r="E20" s="305" t="n">
        <f aca="false">E19+14</f>
        <v>44577</v>
      </c>
      <c r="F20" s="301" t="n">
        <f aca="false">F19+14</f>
        <v>44590</v>
      </c>
      <c r="G20" s="264" t="n">
        <f aca="false">B20+2</f>
        <v>44606</v>
      </c>
      <c r="H20" s="306" t="n">
        <f aca="false">C20+3</f>
        <v>44613</v>
      </c>
    </row>
    <row r="21" customFormat="false" ht="17.25" hidden="false" customHeight="false" outlineLevel="0" collapsed="false">
      <c r="A21" s="243" t="n">
        <f aca="false">A20+14</f>
        <v>44605</v>
      </c>
      <c r="B21" s="126" t="n">
        <f aca="false">B20+14</f>
        <v>44618</v>
      </c>
      <c r="C21" s="244" t="n">
        <f aca="false">C20+14</f>
        <v>44624</v>
      </c>
      <c r="D21" s="235" t="s">
        <v>218</v>
      </c>
      <c r="E21" s="245" t="n">
        <f aca="false">E20+14</f>
        <v>44591</v>
      </c>
      <c r="F21" s="243" t="n">
        <f aca="false">F20+14</f>
        <v>44604</v>
      </c>
      <c r="G21" s="85" t="n">
        <f aca="false">B21+2</f>
        <v>44620</v>
      </c>
      <c r="H21" s="307" t="n">
        <f aca="false">C21+3</f>
        <v>44627</v>
      </c>
    </row>
    <row r="22" customFormat="false" ht="17.25" hidden="false" customHeight="false" outlineLevel="0" collapsed="false">
      <c r="A22" s="301" t="n">
        <f aca="false">A21+14</f>
        <v>44619</v>
      </c>
      <c r="B22" s="308" t="n">
        <f aca="false">B21+14</f>
        <v>44632</v>
      </c>
      <c r="C22" s="309" t="n">
        <f aca="false">C21+14</f>
        <v>44638</v>
      </c>
      <c r="D22" s="304" t="s">
        <v>219</v>
      </c>
      <c r="E22" s="305" t="n">
        <f aca="false">E21+14</f>
        <v>44605</v>
      </c>
      <c r="F22" s="301" t="n">
        <f aca="false">F21+14</f>
        <v>44618</v>
      </c>
      <c r="G22" s="264" t="s">
        <v>220</v>
      </c>
      <c r="H22" s="306" t="n">
        <f aca="false">C22+3</f>
        <v>44641</v>
      </c>
    </row>
    <row r="23" customFormat="false" ht="17.25" hidden="false" customHeight="false" outlineLevel="0" collapsed="false">
      <c r="A23" s="243" t="n">
        <f aca="false">A22+14</f>
        <v>44633</v>
      </c>
      <c r="B23" s="126" t="n">
        <f aca="false">B22+14</f>
        <v>44646</v>
      </c>
      <c r="C23" s="244" t="n">
        <f aca="false">C22+14</f>
        <v>44652</v>
      </c>
      <c r="D23" s="235" t="s">
        <v>221</v>
      </c>
      <c r="E23" s="245" t="n">
        <f aca="false">E22+14</f>
        <v>44619</v>
      </c>
      <c r="F23" s="243" t="n">
        <f aca="false">F22+14</f>
        <v>44632</v>
      </c>
      <c r="G23" s="85" t="n">
        <f aca="false">B23+2</f>
        <v>44648</v>
      </c>
      <c r="H23" s="307" t="n">
        <f aca="false">C23+3</f>
        <v>44655</v>
      </c>
    </row>
    <row r="24" customFormat="false" ht="17.25" hidden="false" customHeight="false" outlineLevel="0" collapsed="false">
      <c r="A24" s="301" t="n">
        <f aca="false">A23+14</f>
        <v>44647</v>
      </c>
      <c r="B24" s="308" t="n">
        <f aca="false">B23+14</f>
        <v>44660</v>
      </c>
      <c r="C24" s="309" t="n">
        <f aca="false">C23+14</f>
        <v>44666</v>
      </c>
      <c r="D24" s="304" t="s">
        <v>222</v>
      </c>
      <c r="E24" s="305" t="n">
        <f aca="false">E23+14</f>
        <v>44633</v>
      </c>
      <c r="F24" s="301" t="n">
        <f aca="false">F23+14</f>
        <v>44646</v>
      </c>
      <c r="G24" s="264" t="n">
        <f aca="false">B24+2</f>
        <v>44662</v>
      </c>
      <c r="H24" s="306" t="n">
        <f aca="false">C24+3</f>
        <v>44669</v>
      </c>
    </row>
    <row r="25" customFormat="false" ht="17.25" hidden="false" customHeight="false" outlineLevel="0" collapsed="false">
      <c r="A25" s="243" t="n">
        <f aca="false">A24+14</f>
        <v>44661</v>
      </c>
      <c r="B25" s="126" t="n">
        <f aca="false">B24+14</f>
        <v>44674</v>
      </c>
      <c r="C25" s="244" t="n">
        <f aca="false">C24+14</f>
        <v>44680</v>
      </c>
      <c r="D25" s="235" t="s">
        <v>223</v>
      </c>
      <c r="E25" s="245" t="n">
        <f aca="false">E24+14</f>
        <v>44647</v>
      </c>
      <c r="F25" s="243" t="n">
        <f aca="false">F24+14</f>
        <v>44660</v>
      </c>
      <c r="G25" s="85" t="n">
        <f aca="false">B25+2</f>
        <v>44676</v>
      </c>
      <c r="H25" s="307" t="n">
        <f aca="false">C25+3</f>
        <v>44683</v>
      </c>
    </row>
    <row r="26" customFormat="false" ht="17.25" hidden="false" customHeight="false" outlineLevel="0" collapsed="false">
      <c r="A26" s="301" t="n">
        <f aca="false">A25+14</f>
        <v>44675</v>
      </c>
      <c r="B26" s="308" t="n">
        <f aca="false">B25+14</f>
        <v>44688</v>
      </c>
      <c r="C26" s="309" t="n">
        <f aca="false">C25+14</f>
        <v>44694</v>
      </c>
      <c r="D26" s="304" t="s">
        <v>224</v>
      </c>
      <c r="E26" s="305" t="n">
        <f aca="false">E25+14</f>
        <v>44661</v>
      </c>
      <c r="F26" s="301" t="n">
        <f aca="false">F25+14</f>
        <v>44674</v>
      </c>
      <c r="G26" s="264" t="n">
        <f aca="false">B26+2</f>
        <v>44690</v>
      </c>
      <c r="H26" s="306" t="n">
        <f aca="false">C26+3</f>
        <v>44697</v>
      </c>
    </row>
    <row r="27" customFormat="false" ht="17.25" hidden="false" customHeight="false" outlineLevel="0" collapsed="false">
      <c r="A27" s="243" t="n">
        <f aca="false">A26+14</f>
        <v>44689</v>
      </c>
      <c r="B27" s="126" t="n">
        <f aca="false">B26+14</f>
        <v>44702</v>
      </c>
      <c r="C27" s="244" t="n">
        <f aca="false">C26+14</f>
        <v>44708</v>
      </c>
      <c r="D27" s="235" t="s">
        <v>225</v>
      </c>
      <c r="E27" s="245" t="n">
        <f aca="false">E26+14</f>
        <v>44675</v>
      </c>
      <c r="F27" s="243" t="n">
        <f aca="false">F26+14</f>
        <v>44688</v>
      </c>
      <c r="G27" s="85" t="n">
        <f aca="false">B27+2</f>
        <v>44704</v>
      </c>
      <c r="H27" s="307" t="n">
        <f aca="false">C27+3</f>
        <v>44711</v>
      </c>
    </row>
    <row r="28" customFormat="false" ht="17.25" hidden="false" customHeight="false" outlineLevel="0" collapsed="false">
      <c r="A28" s="301" t="n">
        <f aca="false">A27+14</f>
        <v>44703</v>
      </c>
      <c r="B28" s="308" t="n">
        <f aca="false">B27+14</f>
        <v>44716</v>
      </c>
      <c r="C28" s="309" t="n">
        <f aca="false">C27+14</f>
        <v>44722</v>
      </c>
      <c r="D28" s="304" t="s">
        <v>226</v>
      </c>
      <c r="E28" s="305" t="n">
        <f aca="false">E27+14</f>
        <v>44689</v>
      </c>
      <c r="F28" s="301" t="n">
        <f aca="false">F27+14</f>
        <v>44702</v>
      </c>
      <c r="G28" s="266" t="s">
        <v>227</v>
      </c>
      <c r="H28" s="306" t="n">
        <f aca="false">C28+3</f>
        <v>44725</v>
      </c>
    </row>
    <row r="29" customFormat="false" ht="17.25" hidden="false" customHeight="false" outlineLevel="0" collapsed="false">
      <c r="A29" s="243" t="n">
        <f aca="false">A28+14</f>
        <v>44717</v>
      </c>
      <c r="B29" s="126" t="n">
        <f aca="false">B28+14</f>
        <v>44730</v>
      </c>
      <c r="C29" s="244" t="n">
        <f aca="false">C28+14</f>
        <v>44736</v>
      </c>
      <c r="D29" s="235" t="s">
        <v>228</v>
      </c>
      <c r="E29" s="245" t="n">
        <f aca="false">E28+14</f>
        <v>44703</v>
      </c>
      <c r="F29" s="243" t="n">
        <f aca="false">F28+14</f>
        <v>44716</v>
      </c>
      <c r="G29" s="289" t="s">
        <v>229</v>
      </c>
      <c r="H29" s="307" t="n">
        <f aca="false">C29+3</f>
        <v>44739</v>
      </c>
    </row>
    <row r="30" customFormat="false" ht="17.25" hidden="false" customHeight="false" outlineLevel="0" collapsed="false">
      <c r="A30" s="301" t="n">
        <f aca="false">A29+14</f>
        <v>44731</v>
      </c>
      <c r="B30" s="308" t="n">
        <f aca="false">B29+14</f>
        <v>44744</v>
      </c>
      <c r="C30" s="309" t="n">
        <f aca="false">C29+14</f>
        <v>44750</v>
      </c>
      <c r="D30" s="311" t="s">
        <v>230</v>
      </c>
      <c r="E30" s="305" t="n">
        <f aca="false">E29+14</f>
        <v>44717</v>
      </c>
      <c r="F30" s="301" t="n">
        <f aca="false">F29+14</f>
        <v>44730</v>
      </c>
      <c r="G30" s="265" t="s">
        <v>231</v>
      </c>
      <c r="H30" s="306" t="n">
        <f aca="false">C30+3</f>
        <v>44753</v>
      </c>
    </row>
    <row r="31" customFormat="false" ht="17.25" hidden="false" customHeight="false" outlineLevel="0" collapsed="false">
      <c r="A31" s="257" t="n">
        <f aca="false">A30+14</f>
        <v>44745</v>
      </c>
      <c r="B31" s="258" t="n">
        <f aca="false">B30+14</f>
        <v>44758</v>
      </c>
      <c r="C31" s="259" t="n">
        <f aca="false">C30+14</f>
        <v>44764</v>
      </c>
      <c r="D31" s="267" t="s">
        <v>232</v>
      </c>
      <c r="E31" s="261" t="n">
        <f aca="false">E30+14</f>
        <v>44731</v>
      </c>
      <c r="F31" s="257" t="n">
        <f aca="false">F30+14</f>
        <v>44744</v>
      </c>
      <c r="G31" s="291" t="n">
        <f aca="false">B31+2</f>
        <v>44760</v>
      </c>
      <c r="H31" s="312" t="n">
        <f aca="false">C31+3</f>
        <v>44767</v>
      </c>
    </row>
    <row r="32" customFormat="false" ht="17.25" hidden="false" customHeight="false" outlineLevel="0" collapsed="false">
      <c r="A32" s="222"/>
      <c r="B32" s="223"/>
      <c r="D32" s="268" t="s">
        <v>162</v>
      </c>
      <c r="E32" s="127"/>
      <c r="F32" s="127"/>
      <c r="G32" s="103"/>
    </row>
    <row r="33" customFormat="false" ht="12.75" hidden="false" customHeight="false" outlineLevel="0" collapsed="false">
      <c r="A33" s="148"/>
      <c r="B33" s="269" t="s">
        <v>122</v>
      </c>
      <c r="C33" s="269"/>
      <c r="D33" s="269"/>
      <c r="E33" s="229"/>
      <c r="F33" s="229"/>
      <c r="G33" s="103"/>
    </row>
    <row r="34" customFormat="false" ht="12.75" hidden="false" customHeight="false" outlineLevel="0" collapsed="false">
      <c r="A34" s="148"/>
      <c r="B34" s="269" t="s">
        <v>123</v>
      </c>
      <c r="C34" s="269"/>
      <c r="D34" s="269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11.6953125" defaultRowHeight="12.75" customHeight="true" zeroHeight="false" outlineLevelRow="0" outlineLevelCol="0"/>
  <cols>
    <col collapsed="false" customWidth="true" hidden="false" outlineLevel="0" max="3" min="1" style="2" width="12.13"/>
    <col collapsed="false" customWidth="true" hidden="false" outlineLevel="0" max="4" min="4" style="2" width="14.66"/>
    <col collapsed="false" customWidth="true" hidden="false" outlineLevel="0" max="6" min="5" style="2" width="12.13"/>
    <col collapsed="false" customWidth="true" hidden="false" outlineLevel="0" max="7" min="7" style="2" width="14.54"/>
    <col collapsed="false" customWidth="true" hidden="false" outlineLevel="0" max="8" min="8" style="2" width="13.13"/>
  </cols>
  <sheetData>
    <row r="1" customFormat="false" ht="17.25" hidden="false" customHeight="false" outlineLevel="0" collapsed="false">
      <c r="A1" s="296" t="s">
        <v>0</v>
      </c>
      <c r="B1" s="296"/>
      <c r="C1" s="231" t="s">
        <v>47</v>
      </c>
      <c r="D1" s="231" t="s">
        <v>2</v>
      </c>
      <c r="E1" s="297" t="s">
        <v>3</v>
      </c>
      <c r="F1" s="297"/>
      <c r="G1" s="298"/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233</v>
      </c>
      <c r="D2" s="233"/>
      <c r="E2" s="193" t="s">
        <v>4</v>
      </c>
      <c r="F2" s="193"/>
      <c r="G2" s="299" t="s">
        <v>126</v>
      </c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300" t="s">
        <v>127</v>
      </c>
      <c r="H3" s="154" t="s">
        <v>17</v>
      </c>
    </row>
    <row r="4" customFormat="false" ht="17.25" hidden="false" customHeight="false" outlineLevel="0" collapsed="false">
      <c r="A4" s="301" t="n">
        <v>44731</v>
      </c>
      <c r="B4" s="302" t="n">
        <f aca="false">A4+13</f>
        <v>44744</v>
      </c>
      <c r="C4" s="303" t="n">
        <f aca="false">B4+6</f>
        <v>44750</v>
      </c>
      <c r="D4" s="304" t="s">
        <v>234</v>
      </c>
      <c r="E4" s="301" t="n">
        <f aca="false">A4-14</f>
        <v>44717</v>
      </c>
      <c r="F4" s="302" t="n">
        <f aca="false">E4+13</f>
        <v>44730</v>
      </c>
      <c r="G4" s="265" t="s">
        <v>231</v>
      </c>
      <c r="H4" s="313" t="n">
        <f aca="false">C4+3</f>
        <v>44753</v>
      </c>
    </row>
    <row r="5" customFormat="false" ht="17.25" hidden="false" customHeight="false" outlineLevel="0" collapsed="false">
      <c r="A5" s="243" t="n">
        <f aca="false">A4+14</f>
        <v>44745</v>
      </c>
      <c r="B5" s="314" t="n">
        <f aca="false">B4+14</f>
        <v>44758</v>
      </c>
      <c r="C5" s="244" t="n">
        <f aca="false">C4+14</f>
        <v>44764</v>
      </c>
      <c r="D5" s="315" t="s">
        <v>235</v>
      </c>
      <c r="E5" s="243" t="n">
        <f aca="false">E4+14</f>
        <v>44731</v>
      </c>
      <c r="F5" s="316" t="n">
        <f aca="false">F4+14</f>
        <v>44744</v>
      </c>
      <c r="G5" s="85" t="n">
        <f aca="false">B5+2</f>
        <v>44760</v>
      </c>
      <c r="H5" s="246" t="n">
        <f aca="false">C5+3</f>
        <v>44767</v>
      </c>
    </row>
    <row r="6" customFormat="false" ht="17.25" hidden="false" customHeight="false" outlineLevel="0" collapsed="false">
      <c r="A6" s="301" t="n">
        <f aca="false">A5+14</f>
        <v>44759</v>
      </c>
      <c r="B6" s="302" t="n">
        <f aca="false">B5+14</f>
        <v>44772</v>
      </c>
      <c r="C6" s="309" t="n">
        <f aca="false">C5+14</f>
        <v>44778</v>
      </c>
      <c r="D6" s="304" t="s">
        <v>236</v>
      </c>
      <c r="E6" s="301" t="n">
        <f aca="false">E5+14</f>
        <v>44745</v>
      </c>
      <c r="F6" s="317" t="n">
        <f aca="false">F5+14</f>
        <v>44758</v>
      </c>
      <c r="G6" s="264" t="n">
        <f aca="false">B6+2</f>
        <v>44774</v>
      </c>
      <c r="H6" s="313" t="n">
        <f aca="false">C6+3</f>
        <v>44781</v>
      </c>
    </row>
    <row r="7" customFormat="false" ht="17.25" hidden="false" customHeight="false" outlineLevel="0" collapsed="false">
      <c r="A7" s="243" t="n">
        <f aca="false">A6+14</f>
        <v>44773</v>
      </c>
      <c r="B7" s="314" t="n">
        <f aca="false">B6+14</f>
        <v>44786</v>
      </c>
      <c r="C7" s="244" t="n">
        <f aca="false">C6+14</f>
        <v>44792</v>
      </c>
      <c r="D7" s="315" t="s">
        <v>237</v>
      </c>
      <c r="E7" s="243" t="n">
        <f aca="false">E6+14</f>
        <v>44759</v>
      </c>
      <c r="F7" s="316" t="n">
        <f aca="false">F6+14</f>
        <v>44772</v>
      </c>
      <c r="G7" s="85" t="n">
        <f aca="false">B7+2</f>
        <v>44788</v>
      </c>
      <c r="H7" s="246" t="n">
        <f aca="false">C7+3</f>
        <v>44795</v>
      </c>
    </row>
    <row r="8" customFormat="false" ht="17.25" hidden="false" customHeight="false" outlineLevel="0" collapsed="false">
      <c r="A8" s="301" t="n">
        <f aca="false">A7+14</f>
        <v>44787</v>
      </c>
      <c r="B8" s="302" t="n">
        <f aca="false">B7+14</f>
        <v>44800</v>
      </c>
      <c r="C8" s="309" t="n">
        <f aca="false">C7+14</f>
        <v>44806</v>
      </c>
      <c r="D8" s="304" t="s">
        <v>238</v>
      </c>
      <c r="E8" s="301" t="n">
        <f aca="false">E7+14</f>
        <v>44773</v>
      </c>
      <c r="F8" s="317" t="n">
        <f aca="false">F7+14</f>
        <v>44786</v>
      </c>
      <c r="G8" s="264" t="n">
        <f aca="false">B8+2</f>
        <v>44802</v>
      </c>
      <c r="H8" s="313" t="n">
        <f aca="false">C8+3</f>
        <v>44809</v>
      </c>
    </row>
    <row r="9" customFormat="false" ht="17.25" hidden="false" customHeight="false" outlineLevel="0" collapsed="false">
      <c r="A9" s="243" t="n">
        <f aca="false">A8+14</f>
        <v>44801</v>
      </c>
      <c r="B9" s="314" t="n">
        <f aca="false">B8+14</f>
        <v>44814</v>
      </c>
      <c r="C9" s="244" t="n">
        <f aca="false">C8+14</f>
        <v>44820</v>
      </c>
      <c r="D9" s="315" t="s">
        <v>239</v>
      </c>
      <c r="E9" s="243" t="n">
        <f aca="false">E8+14</f>
        <v>44787</v>
      </c>
      <c r="F9" s="316" t="n">
        <f aca="false">F8+14</f>
        <v>44800</v>
      </c>
      <c r="G9" s="85" t="n">
        <f aca="false">B9+2</f>
        <v>44816</v>
      </c>
      <c r="H9" s="246" t="n">
        <f aca="false">C9+3</f>
        <v>44823</v>
      </c>
    </row>
    <row r="10" customFormat="false" ht="17.25" hidden="false" customHeight="false" outlineLevel="0" collapsed="false">
      <c r="A10" s="301" t="n">
        <f aca="false">A9+14</f>
        <v>44815</v>
      </c>
      <c r="B10" s="302" t="n">
        <f aca="false">B9+14</f>
        <v>44828</v>
      </c>
      <c r="C10" s="309" t="n">
        <f aca="false">C9+14</f>
        <v>44834</v>
      </c>
      <c r="D10" s="304" t="s">
        <v>240</v>
      </c>
      <c r="E10" s="301" t="n">
        <f aca="false">E9+14</f>
        <v>44801</v>
      </c>
      <c r="F10" s="317" t="n">
        <f aca="false">F9+14</f>
        <v>44814</v>
      </c>
      <c r="G10" s="264" t="n">
        <f aca="false">B10+2</f>
        <v>44830</v>
      </c>
      <c r="H10" s="313" t="n">
        <f aca="false">C10+3</f>
        <v>44837</v>
      </c>
    </row>
    <row r="11" customFormat="false" ht="17.25" hidden="false" customHeight="false" outlineLevel="0" collapsed="false">
      <c r="A11" s="243" t="n">
        <f aca="false">A10+14</f>
        <v>44829</v>
      </c>
      <c r="B11" s="314" t="n">
        <f aca="false">B10+14</f>
        <v>44842</v>
      </c>
      <c r="C11" s="244" t="n">
        <f aca="false">C10+14</f>
        <v>44848</v>
      </c>
      <c r="D11" s="315" t="s">
        <v>241</v>
      </c>
      <c r="E11" s="243" t="n">
        <f aca="false">E10+14</f>
        <v>44815</v>
      </c>
      <c r="F11" s="316" t="n">
        <f aca="false">F10+14</f>
        <v>44828</v>
      </c>
      <c r="G11" s="85" t="n">
        <f aca="false">B11+2</f>
        <v>44844</v>
      </c>
      <c r="H11" s="246" t="n">
        <f aca="false">C11+3</f>
        <v>44851</v>
      </c>
    </row>
    <row r="12" customFormat="false" ht="17.25" hidden="false" customHeight="false" outlineLevel="0" collapsed="false">
      <c r="A12" s="301" t="n">
        <f aca="false">A11+14</f>
        <v>44843</v>
      </c>
      <c r="B12" s="302" t="n">
        <f aca="false">B11+14</f>
        <v>44856</v>
      </c>
      <c r="C12" s="309" t="n">
        <f aca="false">C11+14</f>
        <v>44862</v>
      </c>
      <c r="D12" s="304" t="s">
        <v>242</v>
      </c>
      <c r="E12" s="301" t="n">
        <f aca="false">E11+14</f>
        <v>44829</v>
      </c>
      <c r="F12" s="317" t="n">
        <f aca="false">F11+14</f>
        <v>44842</v>
      </c>
      <c r="G12" s="264" t="n">
        <f aca="false">B12+2</f>
        <v>44858</v>
      </c>
      <c r="H12" s="313" t="n">
        <f aca="false">C12+3</f>
        <v>44865</v>
      </c>
    </row>
    <row r="13" customFormat="false" ht="17.25" hidden="false" customHeight="false" outlineLevel="0" collapsed="false">
      <c r="A13" s="243" t="n">
        <f aca="false">A12+14</f>
        <v>44857</v>
      </c>
      <c r="B13" s="314" t="n">
        <f aca="false">B12+14</f>
        <v>44870</v>
      </c>
      <c r="C13" s="244" t="n">
        <f aca="false">C12+14</f>
        <v>44876</v>
      </c>
      <c r="D13" s="315" t="s">
        <v>243</v>
      </c>
      <c r="E13" s="243" t="n">
        <f aca="false">E12+14</f>
        <v>44843</v>
      </c>
      <c r="F13" s="316" t="n">
        <f aca="false">F12+14</f>
        <v>44856</v>
      </c>
      <c r="G13" s="85" t="n">
        <f aca="false">B13+2</f>
        <v>44872</v>
      </c>
      <c r="H13" s="246" t="n">
        <f aca="false">C13+3</f>
        <v>44879</v>
      </c>
    </row>
    <row r="14" customFormat="false" ht="17.25" hidden="false" customHeight="false" outlineLevel="0" collapsed="false">
      <c r="A14" s="301" t="n">
        <f aca="false">A13+14</f>
        <v>44871</v>
      </c>
      <c r="B14" s="302" t="n">
        <f aca="false">B13+14</f>
        <v>44884</v>
      </c>
      <c r="C14" s="309" t="n">
        <f aca="false">C13+14</f>
        <v>44890</v>
      </c>
      <c r="D14" s="304" t="s">
        <v>244</v>
      </c>
      <c r="E14" s="301" t="n">
        <f aca="false">E13+14</f>
        <v>44857</v>
      </c>
      <c r="F14" s="317" t="n">
        <f aca="false">F13+14</f>
        <v>44870</v>
      </c>
      <c r="G14" s="264" t="n">
        <f aca="false">B14+2</f>
        <v>44886</v>
      </c>
      <c r="H14" s="313" t="n">
        <f aca="false">C14+3</f>
        <v>44893</v>
      </c>
    </row>
    <row r="15" customFormat="false" ht="17.25" hidden="false" customHeight="false" outlineLevel="0" collapsed="false">
      <c r="A15" s="243" t="n">
        <f aca="false">A14+14</f>
        <v>44885</v>
      </c>
      <c r="B15" s="314" t="n">
        <f aca="false">B14+14</f>
        <v>44898</v>
      </c>
      <c r="C15" s="244" t="n">
        <f aca="false">C14+14</f>
        <v>44904</v>
      </c>
      <c r="D15" s="315" t="s">
        <v>245</v>
      </c>
      <c r="E15" s="243" t="n">
        <f aca="false">E14+14</f>
        <v>44871</v>
      </c>
      <c r="F15" s="316" t="n">
        <f aca="false">F14+14</f>
        <v>44884</v>
      </c>
      <c r="G15" s="85" t="n">
        <f aca="false">B15+2</f>
        <v>44900</v>
      </c>
      <c r="H15" s="246" t="n">
        <f aca="false">C15+3</f>
        <v>44907</v>
      </c>
    </row>
    <row r="16" customFormat="false" ht="17.25" hidden="false" customHeight="false" outlineLevel="0" collapsed="false">
      <c r="A16" s="301" t="n">
        <f aca="false">A15+14</f>
        <v>44899</v>
      </c>
      <c r="B16" s="302" t="n">
        <f aca="false">B15+14</f>
        <v>44912</v>
      </c>
      <c r="C16" s="309" t="n">
        <f aca="false">C15+14</f>
        <v>44918</v>
      </c>
      <c r="D16" s="304" t="s">
        <v>246</v>
      </c>
      <c r="E16" s="301" t="n">
        <f aca="false">E15+14</f>
        <v>44885</v>
      </c>
      <c r="F16" s="317" t="n">
        <f aca="false">F15+14</f>
        <v>44898</v>
      </c>
      <c r="G16" s="264" t="n">
        <f aca="false">B16+2</f>
        <v>44914</v>
      </c>
      <c r="H16" s="313" t="n">
        <f aca="false">C16+3</f>
        <v>44921</v>
      </c>
    </row>
    <row r="17" customFormat="false" ht="17.25" hidden="false" customHeight="false" outlineLevel="0" collapsed="false">
      <c r="A17" s="243" t="n">
        <f aca="false">A16+14</f>
        <v>44913</v>
      </c>
      <c r="B17" s="314" t="n">
        <f aca="false">B16+14</f>
        <v>44926</v>
      </c>
      <c r="C17" s="244" t="n">
        <f aca="false">C16+14</f>
        <v>44932</v>
      </c>
      <c r="D17" s="315" t="s">
        <v>247</v>
      </c>
      <c r="E17" s="243" t="n">
        <f aca="false">E16+14</f>
        <v>44899</v>
      </c>
      <c r="F17" s="316" t="n">
        <f aca="false">F16+14</f>
        <v>44912</v>
      </c>
      <c r="G17" s="85" t="n">
        <f aca="false">B17+2</f>
        <v>44928</v>
      </c>
      <c r="H17" s="246" t="n">
        <f aca="false">C17+3</f>
        <v>44935</v>
      </c>
    </row>
    <row r="18" customFormat="false" ht="17.25" hidden="false" customHeight="false" outlineLevel="0" collapsed="false">
      <c r="A18" s="301" t="n">
        <f aca="false">A17+14</f>
        <v>44927</v>
      </c>
      <c r="B18" s="302" t="n">
        <f aca="false">B17+14</f>
        <v>44940</v>
      </c>
      <c r="C18" s="309" t="n">
        <f aca="false">C17+14</f>
        <v>44946</v>
      </c>
      <c r="D18" s="304" t="s">
        <v>248</v>
      </c>
      <c r="E18" s="301" t="n">
        <f aca="false">E17+14</f>
        <v>44913</v>
      </c>
      <c r="F18" s="317" t="n">
        <f aca="false">F17+14</f>
        <v>44926</v>
      </c>
      <c r="G18" s="264" t="n">
        <f aca="false">B18+2</f>
        <v>44942</v>
      </c>
      <c r="H18" s="313" t="n">
        <f aca="false">C18+3</f>
        <v>44949</v>
      </c>
    </row>
    <row r="19" customFormat="false" ht="17.25" hidden="false" customHeight="false" outlineLevel="0" collapsed="false">
      <c r="A19" s="243" t="n">
        <f aca="false">A18+14</f>
        <v>44941</v>
      </c>
      <c r="B19" s="314" t="n">
        <f aca="false">B18+14</f>
        <v>44954</v>
      </c>
      <c r="C19" s="244" t="n">
        <f aca="false">C18+14</f>
        <v>44960</v>
      </c>
      <c r="D19" s="315" t="s">
        <v>249</v>
      </c>
      <c r="E19" s="243" t="n">
        <f aca="false">E18+14</f>
        <v>44927</v>
      </c>
      <c r="F19" s="316" t="n">
        <f aca="false">F18+14</f>
        <v>44940</v>
      </c>
      <c r="G19" s="85" t="n">
        <f aca="false">B19+2</f>
        <v>44956</v>
      </c>
      <c r="H19" s="246" t="n">
        <f aca="false">C19+3</f>
        <v>44963</v>
      </c>
    </row>
    <row r="20" customFormat="false" ht="17.25" hidden="false" customHeight="false" outlineLevel="0" collapsed="false">
      <c r="A20" s="301" t="n">
        <f aca="false">A19+14</f>
        <v>44955</v>
      </c>
      <c r="B20" s="302" t="n">
        <f aca="false">B19+14</f>
        <v>44968</v>
      </c>
      <c r="C20" s="309" t="n">
        <f aca="false">C19+14</f>
        <v>44974</v>
      </c>
      <c r="D20" s="304" t="s">
        <v>250</v>
      </c>
      <c r="E20" s="301" t="n">
        <f aca="false">E19+14</f>
        <v>44941</v>
      </c>
      <c r="F20" s="317" t="n">
        <f aca="false">F19+14</f>
        <v>44954</v>
      </c>
      <c r="G20" s="264" t="n">
        <f aca="false">B20+2</f>
        <v>44970</v>
      </c>
      <c r="H20" s="313" t="n">
        <f aca="false">C20+3</f>
        <v>44977</v>
      </c>
    </row>
    <row r="21" customFormat="false" ht="17.25" hidden="false" customHeight="false" outlineLevel="0" collapsed="false">
      <c r="A21" s="243" t="n">
        <f aca="false">A20+14</f>
        <v>44969</v>
      </c>
      <c r="B21" s="314" t="n">
        <f aca="false">B20+14</f>
        <v>44982</v>
      </c>
      <c r="C21" s="244" t="n">
        <f aca="false">C20+14</f>
        <v>44988</v>
      </c>
      <c r="D21" s="315" t="s">
        <v>251</v>
      </c>
      <c r="E21" s="243" t="n">
        <f aca="false">E20+14</f>
        <v>44955</v>
      </c>
      <c r="F21" s="316" t="n">
        <f aca="false">F20+14</f>
        <v>44968</v>
      </c>
      <c r="G21" s="318" t="n">
        <f aca="false">B21+2</f>
        <v>44984</v>
      </c>
      <c r="H21" s="246" t="n">
        <f aca="false">C21+3</f>
        <v>44991</v>
      </c>
    </row>
    <row r="22" customFormat="false" ht="17.25" hidden="false" customHeight="false" outlineLevel="0" collapsed="false">
      <c r="A22" s="301" t="n">
        <f aca="false">A21+14</f>
        <v>44983</v>
      </c>
      <c r="B22" s="302" t="n">
        <f aca="false">B21+14</f>
        <v>44996</v>
      </c>
      <c r="C22" s="309" t="n">
        <f aca="false">C21+14</f>
        <v>45002</v>
      </c>
      <c r="D22" s="304" t="s">
        <v>252</v>
      </c>
      <c r="E22" s="301" t="n">
        <f aca="false">E21+14</f>
        <v>44969</v>
      </c>
      <c r="F22" s="317" t="n">
        <f aca="false">F21+14</f>
        <v>44982</v>
      </c>
      <c r="G22" s="264" t="n">
        <f aca="false">B22+2</f>
        <v>44998</v>
      </c>
      <c r="H22" s="313" t="n">
        <f aca="false">C22+3</f>
        <v>45005</v>
      </c>
    </row>
    <row r="23" customFormat="false" ht="17.25" hidden="false" customHeight="false" outlineLevel="0" collapsed="false">
      <c r="A23" s="243" t="n">
        <f aca="false">A22+14</f>
        <v>44997</v>
      </c>
      <c r="B23" s="314" t="n">
        <f aca="false">B22+14</f>
        <v>45010</v>
      </c>
      <c r="C23" s="244" t="n">
        <f aca="false">C22+14</f>
        <v>45016</v>
      </c>
      <c r="D23" s="315" t="s">
        <v>253</v>
      </c>
      <c r="E23" s="243" t="n">
        <f aca="false">E22+14</f>
        <v>44983</v>
      </c>
      <c r="F23" s="316" t="n">
        <f aca="false">F22+14</f>
        <v>44996</v>
      </c>
      <c r="G23" s="85" t="n">
        <f aca="false">B23+2</f>
        <v>45012</v>
      </c>
      <c r="H23" s="246" t="n">
        <f aca="false">C23+3</f>
        <v>45019</v>
      </c>
    </row>
    <row r="24" customFormat="false" ht="17.25" hidden="false" customHeight="false" outlineLevel="0" collapsed="false">
      <c r="A24" s="301" t="n">
        <f aca="false">A23+14</f>
        <v>45011</v>
      </c>
      <c r="B24" s="302" t="n">
        <f aca="false">B23+14</f>
        <v>45024</v>
      </c>
      <c r="C24" s="309" t="n">
        <f aca="false">C23+14</f>
        <v>45030</v>
      </c>
      <c r="D24" s="304" t="s">
        <v>254</v>
      </c>
      <c r="E24" s="301" t="n">
        <f aca="false">E23+14</f>
        <v>44997</v>
      </c>
      <c r="F24" s="317" t="n">
        <f aca="false">F23+14</f>
        <v>45010</v>
      </c>
      <c r="G24" s="264" t="n">
        <f aca="false">B24+2</f>
        <v>45026</v>
      </c>
      <c r="H24" s="313" t="n">
        <f aca="false">C24+3</f>
        <v>45033</v>
      </c>
    </row>
    <row r="25" customFormat="false" ht="17.25" hidden="false" customHeight="false" outlineLevel="0" collapsed="false">
      <c r="A25" s="243" t="n">
        <f aca="false">A24+14</f>
        <v>45025</v>
      </c>
      <c r="B25" s="314" t="n">
        <f aca="false">B24+14</f>
        <v>45038</v>
      </c>
      <c r="C25" s="244" t="n">
        <f aca="false">C24+14</f>
        <v>45044</v>
      </c>
      <c r="D25" s="315" t="s">
        <v>255</v>
      </c>
      <c r="E25" s="243" t="n">
        <f aca="false">E24+14</f>
        <v>45011</v>
      </c>
      <c r="F25" s="316" t="n">
        <f aca="false">F24+14</f>
        <v>45024</v>
      </c>
      <c r="G25" s="85" t="n">
        <f aca="false">B25+2</f>
        <v>45040</v>
      </c>
      <c r="H25" s="246" t="n">
        <f aca="false">C25+3</f>
        <v>45047</v>
      </c>
    </row>
    <row r="26" customFormat="false" ht="17.25" hidden="false" customHeight="false" outlineLevel="0" collapsed="false">
      <c r="A26" s="301" t="n">
        <f aca="false">A25+14</f>
        <v>45039</v>
      </c>
      <c r="B26" s="302" t="n">
        <f aca="false">B25+14</f>
        <v>45052</v>
      </c>
      <c r="C26" s="309" t="n">
        <f aca="false">C25+14</f>
        <v>45058</v>
      </c>
      <c r="D26" s="304" t="s">
        <v>256</v>
      </c>
      <c r="E26" s="301" t="n">
        <f aca="false">E25+14</f>
        <v>45025</v>
      </c>
      <c r="F26" s="317" t="n">
        <f aca="false">F25+14</f>
        <v>45038</v>
      </c>
      <c r="G26" s="264" t="n">
        <f aca="false">B26+2</f>
        <v>45054</v>
      </c>
      <c r="H26" s="313" t="n">
        <f aca="false">C26+3</f>
        <v>45061</v>
      </c>
    </row>
    <row r="27" customFormat="false" ht="17.25" hidden="false" customHeight="false" outlineLevel="0" collapsed="false">
      <c r="A27" s="243" t="n">
        <f aca="false">A26+14</f>
        <v>45053</v>
      </c>
      <c r="B27" s="314" t="n">
        <f aca="false">B26+14</f>
        <v>45066</v>
      </c>
      <c r="C27" s="244" t="n">
        <f aca="false">C26+14</f>
        <v>45072</v>
      </c>
      <c r="D27" s="315" t="s">
        <v>257</v>
      </c>
      <c r="E27" s="243" t="n">
        <f aca="false">E26+14</f>
        <v>45039</v>
      </c>
      <c r="F27" s="316" t="n">
        <f aca="false">F26+14</f>
        <v>45052</v>
      </c>
      <c r="G27" s="85" t="n">
        <f aca="false">B27+2</f>
        <v>45068</v>
      </c>
      <c r="H27" s="246" t="n">
        <f aca="false">C27+3</f>
        <v>45075</v>
      </c>
    </row>
    <row r="28" customFormat="false" ht="17.25" hidden="false" customHeight="false" outlineLevel="0" collapsed="false">
      <c r="A28" s="301" t="n">
        <f aca="false">A27+14</f>
        <v>45067</v>
      </c>
      <c r="B28" s="302" t="n">
        <f aca="false">B27+14</f>
        <v>45080</v>
      </c>
      <c r="C28" s="309" t="n">
        <f aca="false">C27+14</f>
        <v>45086</v>
      </c>
      <c r="D28" s="304" t="s">
        <v>258</v>
      </c>
      <c r="E28" s="301" t="n">
        <f aca="false">E27+14</f>
        <v>45053</v>
      </c>
      <c r="F28" s="317" t="n">
        <f aca="false">F27+14</f>
        <v>45066</v>
      </c>
      <c r="G28" s="264" t="s">
        <v>259</v>
      </c>
      <c r="H28" s="313" t="n">
        <f aca="false">C28+3</f>
        <v>45089</v>
      </c>
    </row>
    <row r="29" customFormat="false" ht="17.25" hidden="false" customHeight="false" outlineLevel="0" collapsed="false">
      <c r="A29" s="243" t="n">
        <f aca="false">A28+14</f>
        <v>45081</v>
      </c>
      <c r="B29" s="314" t="n">
        <f aca="false">B28+14</f>
        <v>45094</v>
      </c>
      <c r="C29" s="244" t="n">
        <f aca="false">C28+14</f>
        <v>45100</v>
      </c>
      <c r="D29" s="315" t="s">
        <v>260</v>
      </c>
      <c r="E29" s="243" t="n">
        <f aca="false">E28+14</f>
        <v>45067</v>
      </c>
      <c r="F29" s="316" t="n">
        <f aca="false">F28+14</f>
        <v>45080</v>
      </c>
      <c r="G29" s="289" t="s">
        <v>261</v>
      </c>
      <c r="H29" s="246" t="n">
        <f aca="false">C29+3</f>
        <v>45103</v>
      </c>
    </row>
    <row r="30" customFormat="false" ht="17.25" hidden="false" customHeight="false" outlineLevel="0" collapsed="false">
      <c r="A30" s="301" t="n">
        <f aca="false">A29+14</f>
        <v>45095</v>
      </c>
      <c r="B30" s="302" t="n">
        <f aca="false">B29+14</f>
        <v>45108</v>
      </c>
      <c r="C30" s="309" t="n">
        <f aca="false">C29+14</f>
        <v>45114</v>
      </c>
      <c r="D30" s="311" t="s">
        <v>262</v>
      </c>
      <c r="E30" s="301" t="n">
        <f aca="false">E29+14</f>
        <v>45081</v>
      </c>
      <c r="F30" s="317" t="n">
        <f aca="false">F29+14</f>
        <v>45094</v>
      </c>
      <c r="G30" s="265" t="s">
        <v>263</v>
      </c>
      <c r="H30" s="313" t="n">
        <f aca="false">C30+3</f>
        <v>45117</v>
      </c>
    </row>
    <row r="31" customFormat="false" ht="17.25" hidden="false" customHeight="false" outlineLevel="0" collapsed="false">
      <c r="A31" s="319" t="n">
        <f aca="false">A30+14</f>
        <v>45109</v>
      </c>
      <c r="B31" s="320" t="n">
        <f aca="false">B30+14</f>
        <v>45122</v>
      </c>
      <c r="C31" s="321" t="n">
        <f aca="false">C30+14</f>
        <v>45128</v>
      </c>
      <c r="D31" s="322" t="s">
        <v>264</v>
      </c>
      <c r="E31" s="319" t="n">
        <f aca="false">E30+14</f>
        <v>45095</v>
      </c>
      <c r="F31" s="323" t="n">
        <f aca="false">F30+14</f>
        <v>45108</v>
      </c>
      <c r="G31" s="318" t="n">
        <f aca="false">B31+2</f>
        <v>45124</v>
      </c>
      <c r="H31" s="324" t="n">
        <f aca="false">C31+3</f>
        <v>45131</v>
      </c>
    </row>
    <row r="32" customFormat="false" ht="17.25" hidden="false" customHeight="false" outlineLevel="0" collapsed="false">
      <c r="A32" s="222"/>
      <c r="B32" s="223"/>
      <c r="D32" s="268" t="s">
        <v>162</v>
      </c>
      <c r="E32" s="127"/>
      <c r="F32" s="127"/>
      <c r="G32" s="103"/>
      <c r="H32" s="120"/>
    </row>
    <row r="33" customFormat="false" ht="12.75" hidden="false" customHeight="false" outlineLevel="0" collapsed="false">
      <c r="A33" s="148"/>
      <c r="B33" s="269" t="s">
        <v>122</v>
      </c>
      <c r="C33" s="269"/>
      <c r="D33" s="269"/>
      <c r="E33" s="229"/>
      <c r="F33" s="229"/>
      <c r="G33" s="103"/>
      <c r="H33" s="120"/>
    </row>
    <row r="34" customFormat="false" ht="12.75" hidden="false" customHeight="false" outlineLevel="0" collapsed="false">
      <c r="A34" s="148"/>
      <c r="B34" s="269" t="s">
        <v>123</v>
      </c>
      <c r="C34" s="269"/>
      <c r="D34" s="269"/>
      <c r="E34" s="120"/>
      <c r="F34" s="120"/>
      <c r="H34" s="120"/>
    </row>
  </sheetData>
  <mergeCells count="9">
    <mergeCell ref="A1:B1"/>
    <mergeCell ref="C1:D1"/>
    <mergeCell ref="E1:F1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9.13671875" defaultRowHeight="17.25" customHeight="true" zeroHeight="false" outlineLevelRow="0" outlineLevelCol="0"/>
  <cols>
    <col collapsed="false" customWidth="true" hidden="false" outlineLevel="0" max="1" min="1" style="33" width="12.13"/>
    <col collapsed="false" customWidth="true" hidden="false" outlineLevel="0" max="2" min="2" style="47" width="12.13"/>
    <col collapsed="false" customWidth="true" hidden="false" outlineLevel="0" max="3" min="3" style="48" width="12.13"/>
    <col collapsed="false" customWidth="true" hidden="false" outlineLevel="0" max="4" min="4" style="47" width="15.88"/>
    <col collapsed="false" customWidth="true" hidden="false" outlineLevel="0" max="5" min="5" style="14" width="12.13"/>
    <col collapsed="false" customWidth="true" hidden="false" outlineLevel="0" max="6" min="6" style="47" width="12.13"/>
    <col collapsed="false" customWidth="true" hidden="false" outlineLevel="0" max="7" min="7" style="47" width="12.86"/>
    <col collapsed="false" customWidth="true" hidden="false" outlineLevel="0" max="8" min="8" style="49" width="12.27"/>
    <col collapsed="false" customWidth="false" hidden="false" outlineLevel="0" max="1024" min="9" style="14" width="9.13"/>
  </cols>
  <sheetData>
    <row r="1" customFormat="false" ht="19.5" hidden="false" customHeight="true" outlineLevel="0" collapsed="false">
      <c r="A1" s="50" t="s">
        <v>0</v>
      </c>
      <c r="B1" s="50"/>
      <c r="C1" s="7" t="s">
        <v>1</v>
      </c>
      <c r="D1" s="8" t="s">
        <v>2</v>
      </c>
      <c r="E1" s="51" t="s">
        <v>3</v>
      </c>
      <c r="F1" s="51"/>
      <c r="G1" s="52" t="s">
        <v>10</v>
      </c>
      <c r="H1" s="53" t="s">
        <v>11</v>
      </c>
    </row>
    <row r="2" customFormat="false" ht="19.5" hidden="false" customHeight="true" outlineLevel="0" collapsed="false">
      <c r="A2" s="54" t="s">
        <v>4</v>
      </c>
      <c r="B2" s="54"/>
      <c r="C2" s="13" t="s">
        <v>12</v>
      </c>
      <c r="D2" s="13"/>
      <c r="E2" s="55" t="s">
        <v>4</v>
      </c>
      <c r="F2" s="55"/>
      <c r="G2" s="56" t="s">
        <v>13</v>
      </c>
      <c r="H2" s="57" t="s">
        <v>14</v>
      </c>
    </row>
    <row r="3" customFormat="false" ht="19.5" hidden="false" customHeight="true" outlineLevel="0" collapsed="false">
      <c r="A3" s="16" t="s">
        <v>6</v>
      </c>
      <c r="B3" s="58" t="s">
        <v>7</v>
      </c>
      <c r="C3" s="19" t="s">
        <v>15</v>
      </c>
      <c r="D3" s="20" t="s">
        <v>9</v>
      </c>
      <c r="E3" s="59" t="s">
        <v>6</v>
      </c>
      <c r="F3" s="17" t="s">
        <v>7</v>
      </c>
      <c r="G3" s="60" t="s">
        <v>16</v>
      </c>
      <c r="H3" s="61" t="s">
        <v>17</v>
      </c>
    </row>
    <row r="4" customFormat="false" ht="19.5" hidden="false" customHeight="true" outlineLevel="0" collapsed="false">
      <c r="A4" s="62" t="n">
        <v>38165</v>
      </c>
      <c r="B4" s="63" t="n">
        <v>38178</v>
      </c>
      <c r="C4" s="24" t="n">
        <v>38184</v>
      </c>
      <c r="D4" s="25" t="n">
        <v>2005001</v>
      </c>
      <c r="E4" s="27" t="n">
        <v>38151</v>
      </c>
      <c r="F4" s="63" t="n">
        <v>38164</v>
      </c>
      <c r="G4" s="64" t="n">
        <v>38180</v>
      </c>
      <c r="H4" s="65" t="n">
        <v>38187</v>
      </c>
    </row>
    <row r="5" customFormat="false" ht="19.5" hidden="false" customHeight="true" outlineLevel="0" collapsed="false">
      <c r="A5" s="66" t="n">
        <v>38179</v>
      </c>
      <c r="B5" s="49" t="n">
        <v>38192</v>
      </c>
      <c r="C5" s="67" t="n">
        <v>38198</v>
      </c>
      <c r="D5" s="68" t="n">
        <v>2005002</v>
      </c>
      <c r="E5" s="49" t="n">
        <v>38165</v>
      </c>
      <c r="F5" s="49" t="n">
        <v>38178</v>
      </c>
      <c r="G5" s="69" t="n">
        <v>38192</v>
      </c>
      <c r="H5" s="70" t="n">
        <v>38201</v>
      </c>
    </row>
    <row r="6" customFormat="false" ht="19.5" hidden="false" customHeight="true" outlineLevel="0" collapsed="false">
      <c r="A6" s="62" t="n">
        <v>38193</v>
      </c>
      <c r="B6" s="63" t="n">
        <v>38206</v>
      </c>
      <c r="C6" s="24" t="n">
        <v>38212</v>
      </c>
      <c r="D6" s="25" t="n">
        <v>2005003</v>
      </c>
      <c r="E6" s="63" t="n">
        <v>38179</v>
      </c>
      <c r="F6" s="63" t="n">
        <v>38192</v>
      </c>
      <c r="G6" s="64" t="n">
        <v>38208</v>
      </c>
      <c r="H6" s="65" t="n">
        <v>38215</v>
      </c>
    </row>
    <row r="7" customFormat="false" ht="19.5" hidden="false" customHeight="true" outlineLevel="0" collapsed="false">
      <c r="A7" s="66" t="n">
        <v>38207</v>
      </c>
      <c r="B7" s="49" t="n">
        <v>38220</v>
      </c>
      <c r="C7" s="67" t="n">
        <v>38226</v>
      </c>
      <c r="D7" s="68" t="n">
        <v>2005004</v>
      </c>
      <c r="E7" s="49" t="n">
        <v>38193</v>
      </c>
      <c r="F7" s="49" t="n">
        <v>38206</v>
      </c>
      <c r="G7" s="69" t="n">
        <v>38222</v>
      </c>
      <c r="H7" s="70" t="n">
        <v>38229</v>
      </c>
    </row>
    <row r="8" customFormat="false" ht="19.5" hidden="false" customHeight="true" outlineLevel="0" collapsed="false">
      <c r="A8" s="62" t="n">
        <v>38221</v>
      </c>
      <c r="B8" s="63" t="n">
        <v>38234</v>
      </c>
      <c r="C8" s="24" t="n">
        <v>38240</v>
      </c>
      <c r="D8" s="25" t="n">
        <v>2005005</v>
      </c>
      <c r="E8" s="63" t="n">
        <v>38207</v>
      </c>
      <c r="F8" s="63" t="n">
        <v>38220</v>
      </c>
      <c r="G8" s="64" t="n">
        <v>38236</v>
      </c>
      <c r="H8" s="65" t="n">
        <v>38243</v>
      </c>
    </row>
    <row r="9" customFormat="false" ht="19.5" hidden="false" customHeight="true" outlineLevel="0" collapsed="false">
      <c r="A9" s="66" t="n">
        <v>38235</v>
      </c>
      <c r="B9" s="49" t="n">
        <v>38248</v>
      </c>
      <c r="C9" s="67" t="n">
        <v>38254</v>
      </c>
      <c r="D9" s="68" t="n">
        <v>2005006</v>
      </c>
      <c r="E9" s="49" t="n">
        <v>38221</v>
      </c>
      <c r="F9" s="49" t="n">
        <v>38234</v>
      </c>
      <c r="G9" s="69" t="n">
        <v>38250</v>
      </c>
      <c r="H9" s="70" t="n">
        <v>38257</v>
      </c>
    </row>
    <row r="10" customFormat="false" ht="19.5" hidden="false" customHeight="true" outlineLevel="0" collapsed="false">
      <c r="A10" s="62" t="n">
        <v>38249</v>
      </c>
      <c r="B10" s="63" t="n">
        <v>38262</v>
      </c>
      <c r="C10" s="24" t="n">
        <v>38268</v>
      </c>
      <c r="D10" s="25" t="n">
        <v>2005007</v>
      </c>
      <c r="E10" s="63" t="n">
        <v>38235</v>
      </c>
      <c r="F10" s="63" t="n">
        <v>38248</v>
      </c>
      <c r="G10" s="64" t="n">
        <v>38264</v>
      </c>
      <c r="H10" s="65" t="n">
        <v>38271</v>
      </c>
    </row>
    <row r="11" customFormat="false" ht="19.5" hidden="false" customHeight="true" outlineLevel="0" collapsed="false">
      <c r="A11" s="66" t="n">
        <v>38263</v>
      </c>
      <c r="B11" s="49" t="n">
        <v>38276</v>
      </c>
      <c r="C11" s="67" t="n">
        <v>38282</v>
      </c>
      <c r="D11" s="68" t="n">
        <v>2005008</v>
      </c>
      <c r="E11" s="49" t="n">
        <v>38249</v>
      </c>
      <c r="F11" s="49" t="n">
        <v>38262</v>
      </c>
      <c r="G11" s="69" t="n">
        <v>38278</v>
      </c>
      <c r="H11" s="70" t="n">
        <v>38285</v>
      </c>
    </row>
    <row r="12" customFormat="false" ht="19.5" hidden="false" customHeight="true" outlineLevel="0" collapsed="false">
      <c r="A12" s="62" t="n">
        <v>38277</v>
      </c>
      <c r="B12" s="63" t="n">
        <v>38290</v>
      </c>
      <c r="C12" s="24" t="n">
        <v>38296</v>
      </c>
      <c r="D12" s="25" t="n">
        <v>2005009</v>
      </c>
      <c r="E12" s="63" t="n">
        <v>38263</v>
      </c>
      <c r="F12" s="63" t="n">
        <v>38276</v>
      </c>
      <c r="G12" s="64" t="n">
        <v>38292</v>
      </c>
      <c r="H12" s="65" t="n">
        <v>38299</v>
      </c>
    </row>
    <row r="13" customFormat="false" ht="19.5" hidden="false" customHeight="true" outlineLevel="0" collapsed="false">
      <c r="A13" s="66" t="n">
        <v>38291</v>
      </c>
      <c r="B13" s="49" t="n">
        <v>38304</v>
      </c>
      <c r="C13" s="67" t="n">
        <v>38310</v>
      </c>
      <c r="D13" s="68" t="n">
        <v>2005010</v>
      </c>
      <c r="E13" s="49" t="n">
        <v>38277</v>
      </c>
      <c r="F13" s="49" t="n">
        <v>38290</v>
      </c>
      <c r="G13" s="69" t="n">
        <v>38306</v>
      </c>
      <c r="H13" s="70" t="n">
        <v>38313</v>
      </c>
    </row>
    <row r="14" customFormat="false" ht="19.5" hidden="false" customHeight="true" outlineLevel="0" collapsed="false">
      <c r="A14" s="62" t="n">
        <v>38305</v>
      </c>
      <c r="B14" s="63" t="n">
        <v>38318</v>
      </c>
      <c r="C14" s="24" t="n">
        <v>38324</v>
      </c>
      <c r="D14" s="25" t="n">
        <v>2005011</v>
      </c>
      <c r="E14" s="63" t="n">
        <v>38291</v>
      </c>
      <c r="F14" s="63" t="n">
        <v>38304</v>
      </c>
      <c r="G14" s="64" t="n">
        <v>38320</v>
      </c>
      <c r="H14" s="65" t="n">
        <v>38327</v>
      </c>
    </row>
    <row r="15" customFormat="false" ht="19.5" hidden="false" customHeight="true" outlineLevel="0" collapsed="false">
      <c r="A15" s="66" t="n">
        <v>38319</v>
      </c>
      <c r="B15" s="49" t="n">
        <v>38332</v>
      </c>
      <c r="C15" s="67" t="n">
        <v>38338</v>
      </c>
      <c r="D15" s="68" t="n">
        <v>2005012</v>
      </c>
      <c r="E15" s="49" t="n">
        <v>38305</v>
      </c>
      <c r="F15" s="49" t="n">
        <v>38318</v>
      </c>
      <c r="G15" s="69" t="n">
        <v>38334</v>
      </c>
      <c r="H15" s="70" t="n">
        <v>38341</v>
      </c>
    </row>
    <row r="16" customFormat="false" ht="19.5" hidden="false" customHeight="true" outlineLevel="0" collapsed="false">
      <c r="A16" s="62" t="n">
        <v>38333</v>
      </c>
      <c r="B16" s="63" t="n">
        <v>38346</v>
      </c>
      <c r="C16" s="24" t="n">
        <v>38352</v>
      </c>
      <c r="D16" s="25" t="n">
        <v>2005013</v>
      </c>
      <c r="E16" s="63" t="n">
        <v>38319</v>
      </c>
      <c r="F16" s="63" t="n">
        <v>38332</v>
      </c>
      <c r="G16" s="64" t="n">
        <v>38348</v>
      </c>
      <c r="H16" s="65" t="n">
        <v>38356</v>
      </c>
    </row>
    <row r="17" customFormat="false" ht="19.5" hidden="false" customHeight="true" outlineLevel="0" collapsed="false">
      <c r="A17" s="66" t="n">
        <v>38347</v>
      </c>
      <c r="B17" s="49" t="n">
        <v>38360</v>
      </c>
      <c r="C17" s="67" t="n">
        <v>38366</v>
      </c>
      <c r="D17" s="68" t="n">
        <v>2005014</v>
      </c>
      <c r="E17" s="49" t="n">
        <v>38333</v>
      </c>
      <c r="F17" s="49" t="n">
        <v>38346</v>
      </c>
      <c r="G17" s="69" t="n">
        <v>38362</v>
      </c>
      <c r="H17" s="70" t="n">
        <v>38369</v>
      </c>
    </row>
    <row r="18" customFormat="false" ht="19.5" hidden="false" customHeight="true" outlineLevel="0" collapsed="false">
      <c r="A18" s="62" t="n">
        <v>38361</v>
      </c>
      <c r="B18" s="63" t="n">
        <v>38374</v>
      </c>
      <c r="C18" s="24" t="n">
        <v>38380</v>
      </c>
      <c r="D18" s="25" t="n">
        <v>2005015</v>
      </c>
      <c r="E18" s="63" t="n">
        <v>38347</v>
      </c>
      <c r="F18" s="63" t="n">
        <v>38360</v>
      </c>
      <c r="G18" s="64" t="n">
        <v>38376</v>
      </c>
      <c r="H18" s="65" t="n">
        <v>38383</v>
      </c>
    </row>
    <row r="19" customFormat="false" ht="19.5" hidden="false" customHeight="true" outlineLevel="0" collapsed="false">
      <c r="A19" s="66" t="n">
        <v>38375</v>
      </c>
      <c r="B19" s="49" t="n">
        <v>38388</v>
      </c>
      <c r="C19" s="67" t="n">
        <v>38394</v>
      </c>
      <c r="D19" s="68" t="n">
        <v>2005016</v>
      </c>
      <c r="E19" s="49" t="n">
        <v>38361</v>
      </c>
      <c r="F19" s="49" t="n">
        <v>38374</v>
      </c>
      <c r="G19" s="69" t="n">
        <v>38390</v>
      </c>
      <c r="H19" s="70" t="n">
        <v>38397</v>
      </c>
    </row>
    <row r="20" customFormat="false" ht="19.5" hidden="false" customHeight="true" outlineLevel="0" collapsed="false">
      <c r="A20" s="62" t="n">
        <v>38389</v>
      </c>
      <c r="B20" s="63" t="n">
        <v>38402</v>
      </c>
      <c r="C20" s="24" t="n">
        <v>38408</v>
      </c>
      <c r="D20" s="25" t="n">
        <v>2005017</v>
      </c>
      <c r="E20" s="63" t="n">
        <v>38375</v>
      </c>
      <c r="F20" s="63" t="n">
        <v>38388</v>
      </c>
      <c r="G20" s="64" t="n">
        <v>38404</v>
      </c>
      <c r="H20" s="65" t="n">
        <v>38411</v>
      </c>
    </row>
    <row r="21" customFormat="false" ht="19.5" hidden="false" customHeight="true" outlineLevel="0" collapsed="false">
      <c r="A21" s="66" t="n">
        <v>38403</v>
      </c>
      <c r="B21" s="49" t="n">
        <v>38416</v>
      </c>
      <c r="C21" s="67" t="n">
        <v>38422</v>
      </c>
      <c r="D21" s="68" t="n">
        <v>2005018</v>
      </c>
      <c r="E21" s="49" t="n">
        <v>38389</v>
      </c>
      <c r="F21" s="49" t="n">
        <v>38402</v>
      </c>
      <c r="G21" s="69" t="n">
        <v>38418</v>
      </c>
      <c r="H21" s="70" t="n">
        <v>38425</v>
      </c>
    </row>
    <row r="22" customFormat="false" ht="19.5" hidden="false" customHeight="true" outlineLevel="0" collapsed="false">
      <c r="A22" s="62" t="n">
        <v>38417</v>
      </c>
      <c r="B22" s="63" t="n">
        <v>38430</v>
      </c>
      <c r="C22" s="24" t="n">
        <v>38436</v>
      </c>
      <c r="D22" s="25" t="n">
        <v>2005019</v>
      </c>
      <c r="E22" s="63" t="n">
        <v>38403</v>
      </c>
      <c r="F22" s="63" t="n">
        <v>38416</v>
      </c>
      <c r="G22" s="64" t="n">
        <v>38432</v>
      </c>
      <c r="H22" s="65" t="n">
        <v>38439</v>
      </c>
    </row>
    <row r="23" customFormat="false" ht="19.5" hidden="false" customHeight="true" outlineLevel="0" collapsed="false">
      <c r="A23" s="66" t="n">
        <v>38431</v>
      </c>
      <c r="B23" s="49" t="n">
        <v>38444</v>
      </c>
      <c r="C23" s="67" t="n">
        <v>38450</v>
      </c>
      <c r="D23" s="68" t="n">
        <v>2005020</v>
      </c>
      <c r="E23" s="49" t="n">
        <v>38417</v>
      </c>
      <c r="F23" s="49" t="n">
        <v>38430</v>
      </c>
      <c r="G23" s="69" t="n">
        <v>38446</v>
      </c>
      <c r="H23" s="70" t="n">
        <v>38453</v>
      </c>
    </row>
    <row r="24" customFormat="false" ht="19.5" hidden="false" customHeight="true" outlineLevel="0" collapsed="false">
      <c r="A24" s="62" t="n">
        <v>38445</v>
      </c>
      <c r="B24" s="63" t="n">
        <v>38458</v>
      </c>
      <c r="C24" s="24" t="n">
        <v>38464</v>
      </c>
      <c r="D24" s="25" t="n">
        <v>2005021</v>
      </c>
      <c r="E24" s="63" t="n">
        <v>38431</v>
      </c>
      <c r="F24" s="63" t="n">
        <v>38444</v>
      </c>
      <c r="G24" s="64" t="n">
        <v>38460</v>
      </c>
      <c r="H24" s="65" t="n">
        <v>38467</v>
      </c>
    </row>
    <row r="25" customFormat="false" ht="19.5" hidden="false" customHeight="true" outlineLevel="0" collapsed="false">
      <c r="A25" s="66" t="n">
        <v>38459</v>
      </c>
      <c r="B25" s="49" t="n">
        <v>38472</v>
      </c>
      <c r="C25" s="67" t="n">
        <v>38478</v>
      </c>
      <c r="D25" s="68" t="n">
        <v>2005022</v>
      </c>
      <c r="E25" s="49" t="n">
        <v>38445</v>
      </c>
      <c r="F25" s="49" t="n">
        <v>38458</v>
      </c>
      <c r="G25" s="69" t="n">
        <v>38474</v>
      </c>
      <c r="H25" s="70" t="n">
        <v>38481</v>
      </c>
    </row>
    <row r="26" customFormat="false" ht="19.5" hidden="false" customHeight="true" outlineLevel="0" collapsed="false">
      <c r="A26" s="62" t="n">
        <v>38473</v>
      </c>
      <c r="B26" s="63" t="n">
        <v>38486</v>
      </c>
      <c r="C26" s="24" t="n">
        <v>38492</v>
      </c>
      <c r="D26" s="25" t="n">
        <v>2005023</v>
      </c>
      <c r="E26" s="63" t="n">
        <v>38459</v>
      </c>
      <c r="F26" s="63" t="n">
        <v>38472</v>
      </c>
      <c r="G26" s="64" t="n">
        <v>38488</v>
      </c>
      <c r="H26" s="65" t="n">
        <v>38495</v>
      </c>
    </row>
    <row r="27" customFormat="false" ht="19.5" hidden="false" customHeight="true" outlineLevel="0" collapsed="false">
      <c r="A27" s="66" t="n">
        <v>38487</v>
      </c>
      <c r="B27" s="49" t="n">
        <v>38500</v>
      </c>
      <c r="C27" s="67" t="n">
        <v>38506</v>
      </c>
      <c r="D27" s="68" t="n">
        <v>2005024</v>
      </c>
      <c r="E27" s="49" t="n">
        <v>38473</v>
      </c>
      <c r="F27" s="49" t="n">
        <v>38486</v>
      </c>
      <c r="G27" s="69" t="n">
        <v>38502</v>
      </c>
      <c r="H27" s="70" t="n">
        <v>38509</v>
      </c>
    </row>
    <row r="28" customFormat="false" ht="19.5" hidden="false" customHeight="true" outlineLevel="0" collapsed="false">
      <c r="A28" s="62" t="n">
        <v>38501</v>
      </c>
      <c r="B28" s="63" t="n">
        <v>38514</v>
      </c>
      <c r="C28" s="24" t="n">
        <v>38520</v>
      </c>
      <c r="D28" s="25" t="n">
        <v>2005025</v>
      </c>
      <c r="E28" s="63" t="n">
        <v>38486</v>
      </c>
      <c r="F28" s="63" t="n">
        <v>38500</v>
      </c>
      <c r="G28" s="64" t="n">
        <v>38516</v>
      </c>
      <c r="H28" s="65" t="n">
        <v>38523</v>
      </c>
    </row>
    <row r="29" customFormat="false" ht="19.5" hidden="false" customHeight="true" outlineLevel="0" collapsed="false">
      <c r="A29" s="66" t="n">
        <v>38515</v>
      </c>
      <c r="B29" s="49" t="n">
        <v>38528</v>
      </c>
      <c r="C29" s="67" t="n">
        <v>38534</v>
      </c>
      <c r="D29" s="68" t="n">
        <v>2005026</v>
      </c>
      <c r="E29" s="49" t="n">
        <v>38501</v>
      </c>
      <c r="F29" s="49" t="n">
        <v>38514</v>
      </c>
      <c r="G29" s="69" t="n">
        <v>38530</v>
      </c>
      <c r="H29" s="70" t="n">
        <v>38537</v>
      </c>
    </row>
    <row r="30" customFormat="false" ht="19.5" hidden="false" customHeight="true" outlineLevel="0" collapsed="false">
      <c r="A30" s="71" t="n">
        <v>38529</v>
      </c>
      <c r="B30" s="72" t="n">
        <v>38535</v>
      </c>
      <c r="C30" s="73" t="n">
        <v>38548</v>
      </c>
      <c r="D30" s="74" t="n">
        <v>2006001</v>
      </c>
      <c r="E30" s="72" t="n">
        <v>38515</v>
      </c>
      <c r="F30" s="72" t="n">
        <v>38528</v>
      </c>
      <c r="G30" s="75" t="n">
        <v>38545</v>
      </c>
      <c r="H30" s="76" t="n">
        <v>38551</v>
      </c>
    </row>
    <row r="32" customFormat="false" ht="17.25" hidden="false" customHeight="false" outlineLevel="0" collapsed="false">
      <c r="F32" s="77" t="n">
        <v>38244</v>
      </c>
      <c r="G32" s="78" t="s">
        <v>18</v>
      </c>
    </row>
    <row r="33" customFormat="false" ht="17.25" hidden="false" customHeight="false" outlineLevel="0" collapsed="false">
      <c r="G33" s="79" t="s">
        <v>19</v>
      </c>
      <c r="H33" s="79"/>
    </row>
  </sheetData>
  <mergeCells count="5">
    <mergeCell ref="A1:B1"/>
    <mergeCell ref="E1:F1"/>
    <mergeCell ref="A2:B2"/>
    <mergeCell ref="C2:D2"/>
    <mergeCell ref="E2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ColWidth="11.6953125" defaultRowHeight="12.75" customHeight="true" zeroHeight="false" outlineLevelRow="0" outlineLevelCol="0"/>
  <cols>
    <col collapsed="false" customWidth="true" hidden="false" outlineLevel="0" max="3" min="1" style="2" width="12.13"/>
    <col collapsed="false" customWidth="true" hidden="false" outlineLevel="0" max="4" min="4" style="2" width="14.66"/>
    <col collapsed="false" customWidth="true" hidden="false" outlineLevel="0" max="6" min="5" style="2" width="12.13"/>
    <col collapsed="false" customWidth="true" hidden="false" outlineLevel="0" max="7" min="7" style="2" width="14.54"/>
    <col collapsed="false" customWidth="true" hidden="false" outlineLevel="0" max="8" min="8" style="2" width="13.13"/>
  </cols>
  <sheetData>
    <row r="1" customFormat="false" ht="17.25" hidden="false" customHeight="false" outlineLevel="0" collapsed="false">
      <c r="A1" s="296" t="s">
        <v>0</v>
      </c>
      <c r="B1" s="296"/>
      <c r="C1" s="231" t="s">
        <v>47</v>
      </c>
      <c r="D1" s="231" t="s">
        <v>2</v>
      </c>
      <c r="E1" s="297" t="s">
        <v>3</v>
      </c>
      <c r="F1" s="297"/>
      <c r="G1" s="325" t="s">
        <v>126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265</v>
      </c>
      <c r="D2" s="233"/>
      <c r="E2" s="193" t="s">
        <v>4</v>
      </c>
      <c r="F2" s="193"/>
      <c r="G2" s="325"/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300" t="s">
        <v>127</v>
      </c>
      <c r="H3" s="154" t="s">
        <v>17</v>
      </c>
    </row>
    <row r="4" customFormat="false" ht="17.25" hidden="false" customHeight="false" outlineLevel="0" collapsed="false">
      <c r="A4" s="301" t="n">
        <v>45095</v>
      </c>
      <c r="B4" s="302" t="n">
        <f aca="false">A4+13</f>
        <v>45108</v>
      </c>
      <c r="C4" s="303" t="n">
        <f aca="false">B4+6</f>
        <v>45114</v>
      </c>
      <c r="D4" s="304" t="s">
        <v>266</v>
      </c>
      <c r="E4" s="301" t="n">
        <f aca="false">A4-14</f>
        <v>45081</v>
      </c>
      <c r="F4" s="302" t="n">
        <f aca="false">E4+13</f>
        <v>45094</v>
      </c>
      <c r="G4" s="265" t="s">
        <v>263</v>
      </c>
      <c r="H4" s="313" t="n">
        <f aca="false">C4+3</f>
        <v>45117</v>
      </c>
      <c r="J4" s="326"/>
    </row>
    <row r="5" customFormat="false" ht="17.25" hidden="false" customHeight="false" outlineLevel="0" collapsed="false">
      <c r="A5" s="243" t="n">
        <f aca="false">A4+14</f>
        <v>45109</v>
      </c>
      <c r="B5" s="314" t="n">
        <f aca="false">B4+14</f>
        <v>45122</v>
      </c>
      <c r="C5" s="244" t="n">
        <f aca="false">C4+14</f>
        <v>45128</v>
      </c>
      <c r="D5" s="315" t="s">
        <v>267</v>
      </c>
      <c r="E5" s="243" t="n">
        <f aca="false">E4+14</f>
        <v>45095</v>
      </c>
      <c r="F5" s="316" t="n">
        <f aca="false">F4+14</f>
        <v>45108</v>
      </c>
      <c r="G5" s="85" t="n">
        <f aca="false">IF(AND(MONTH(B5+2)=7,DAY(B5+2)=19),B5+3,B5+2)</f>
        <v>45124</v>
      </c>
      <c r="H5" s="246" t="n">
        <f aca="false">C5+3</f>
        <v>45131</v>
      </c>
    </row>
    <row r="6" customFormat="false" ht="17.25" hidden="false" customHeight="false" outlineLevel="0" collapsed="false">
      <c r="A6" s="301" t="n">
        <f aca="false">A5+14</f>
        <v>45123</v>
      </c>
      <c r="B6" s="302" t="n">
        <f aca="false">B5+14</f>
        <v>45136</v>
      </c>
      <c r="C6" s="309" t="n">
        <f aca="false">C5+14</f>
        <v>45142</v>
      </c>
      <c r="D6" s="304" t="s">
        <v>268</v>
      </c>
      <c r="E6" s="301" t="n">
        <f aca="false">E5+14</f>
        <v>45109</v>
      </c>
      <c r="F6" s="317" t="n">
        <f aca="false">F5+14</f>
        <v>45122</v>
      </c>
      <c r="G6" s="264" t="n">
        <f aca="false">B6+2</f>
        <v>45138</v>
      </c>
      <c r="H6" s="313" t="n">
        <f aca="false">C6+3</f>
        <v>45145</v>
      </c>
    </row>
    <row r="7" customFormat="false" ht="17.25" hidden="false" customHeight="false" outlineLevel="0" collapsed="false">
      <c r="A7" s="243" t="n">
        <f aca="false">A6+14</f>
        <v>45137</v>
      </c>
      <c r="B7" s="314" t="n">
        <f aca="false">B6+14</f>
        <v>45150</v>
      </c>
      <c r="C7" s="244" t="n">
        <f aca="false">C6+14</f>
        <v>45156</v>
      </c>
      <c r="D7" s="315" t="s">
        <v>269</v>
      </c>
      <c r="E7" s="243" t="n">
        <f aca="false">E6+14</f>
        <v>45123</v>
      </c>
      <c r="F7" s="316" t="n">
        <f aca="false">F6+14</f>
        <v>45136</v>
      </c>
      <c r="G7" s="85" t="n">
        <f aca="false">B7+2</f>
        <v>45152</v>
      </c>
      <c r="H7" s="246" t="n">
        <f aca="false">C7+3</f>
        <v>45159</v>
      </c>
    </row>
    <row r="8" customFormat="false" ht="17.25" hidden="false" customHeight="false" outlineLevel="0" collapsed="false">
      <c r="A8" s="301" t="n">
        <f aca="false">A7+14</f>
        <v>45151</v>
      </c>
      <c r="B8" s="302" t="n">
        <f aca="false">B7+14</f>
        <v>45164</v>
      </c>
      <c r="C8" s="309" t="n">
        <f aca="false">C7+14</f>
        <v>45170</v>
      </c>
      <c r="D8" s="304" t="s">
        <v>270</v>
      </c>
      <c r="E8" s="301" t="n">
        <f aca="false">E7+14</f>
        <v>45137</v>
      </c>
      <c r="F8" s="317" t="n">
        <f aca="false">F7+14</f>
        <v>45150</v>
      </c>
      <c r="G8" s="264" t="n">
        <f aca="false">B8+2</f>
        <v>45166</v>
      </c>
      <c r="H8" s="313" t="n">
        <f aca="false">C8+3</f>
        <v>45173</v>
      </c>
    </row>
    <row r="9" customFormat="false" ht="17.25" hidden="false" customHeight="false" outlineLevel="0" collapsed="false">
      <c r="A9" s="243" t="n">
        <f aca="false">A8+14</f>
        <v>45165</v>
      </c>
      <c r="B9" s="314" t="n">
        <f aca="false">B8+14</f>
        <v>45178</v>
      </c>
      <c r="C9" s="244" t="n">
        <f aca="false">C8+14</f>
        <v>45184</v>
      </c>
      <c r="D9" s="315" t="s">
        <v>271</v>
      </c>
      <c r="E9" s="243" t="n">
        <f aca="false">E8+14</f>
        <v>45151</v>
      </c>
      <c r="F9" s="316" t="n">
        <f aca="false">F8+14</f>
        <v>45164</v>
      </c>
      <c r="G9" s="85" t="n">
        <f aca="false">B9+2</f>
        <v>45180</v>
      </c>
      <c r="H9" s="246" t="n">
        <f aca="false">C9+3</f>
        <v>45187</v>
      </c>
    </row>
    <row r="10" customFormat="false" ht="17.25" hidden="false" customHeight="false" outlineLevel="0" collapsed="false">
      <c r="A10" s="301" t="n">
        <f aca="false">A9+14</f>
        <v>45179</v>
      </c>
      <c r="B10" s="302" t="n">
        <f aca="false">B9+14</f>
        <v>45192</v>
      </c>
      <c r="C10" s="309" t="n">
        <f aca="false">C9+14</f>
        <v>45198</v>
      </c>
      <c r="D10" s="304" t="s">
        <v>272</v>
      </c>
      <c r="E10" s="301" t="n">
        <f aca="false">E9+14</f>
        <v>45165</v>
      </c>
      <c r="F10" s="317" t="n">
        <f aca="false">F9+14</f>
        <v>45178</v>
      </c>
      <c r="G10" s="264" t="n">
        <f aca="false">B10+2</f>
        <v>45194</v>
      </c>
      <c r="H10" s="313" t="n">
        <f aca="false">C10+3</f>
        <v>45201</v>
      </c>
    </row>
    <row r="11" customFormat="false" ht="17.25" hidden="false" customHeight="false" outlineLevel="0" collapsed="false">
      <c r="A11" s="243" t="n">
        <f aca="false">A10+14</f>
        <v>45193</v>
      </c>
      <c r="B11" s="314" t="n">
        <f aca="false">B10+14</f>
        <v>45206</v>
      </c>
      <c r="C11" s="244" t="n">
        <f aca="false">C10+14</f>
        <v>45212</v>
      </c>
      <c r="D11" s="315" t="s">
        <v>273</v>
      </c>
      <c r="E11" s="243" t="n">
        <f aca="false">E10+14</f>
        <v>45179</v>
      </c>
      <c r="F11" s="316" t="n">
        <f aca="false">F10+14</f>
        <v>45192</v>
      </c>
      <c r="G11" s="85" t="n">
        <f aca="false">B11+2</f>
        <v>45208</v>
      </c>
      <c r="H11" s="246" t="n">
        <f aca="false">C11+3</f>
        <v>45215</v>
      </c>
    </row>
    <row r="12" customFormat="false" ht="17.25" hidden="false" customHeight="false" outlineLevel="0" collapsed="false">
      <c r="A12" s="301" t="n">
        <f aca="false">A11+14</f>
        <v>45207</v>
      </c>
      <c r="B12" s="302" t="n">
        <f aca="false">B11+14</f>
        <v>45220</v>
      </c>
      <c r="C12" s="309" t="n">
        <f aca="false">C11+14</f>
        <v>45226</v>
      </c>
      <c r="D12" s="304" t="s">
        <v>274</v>
      </c>
      <c r="E12" s="301" t="n">
        <f aca="false">E11+14</f>
        <v>45193</v>
      </c>
      <c r="F12" s="317" t="n">
        <f aca="false">F11+14</f>
        <v>45206</v>
      </c>
      <c r="G12" s="264" t="n">
        <f aca="false">B12+2</f>
        <v>45222</v>
      </c>
      <c r="H12" s="313" t="n">
        <f aca="false">C12+3</f>
        <v>45229</v>
      </c>
    </row>
    <row r="13" customFormat="false" ht="17.25" hidden="false" customHeight="false" outlineLevel="0" collapsed="false">
      <c r="A13" s="243" t="n">
        <f aca="false">A12+14</f>
        <v>45221</v>
      </c>
      <c r="B13" s="314" t="n">
        <f aca="false">B12+14</f>
        <v>45234</v>
      </c>
      <c r="C13" s="244" t="n">
        <f aca="false">C12+14</f>
        <v>45240</v>
      </c>
      <c r="D13" s="315" t="s">
        <v>275</v>
      </c>
      <c r="E13" s="243" t="n">
        <f aca="false">E12+14</f>
        <v>45207</v>
      </c>
      <c r="F13" s="316" t="n">
        <f aca="false">F12+14</f>
        <v>45220</v>
      </c>
      <c r="G13" s="85" t="n">
        <f aca="false">B13+2</f>
        <v>45236</v>
      </c>
      <c r="H13" s="246" t="n">
        <f aca="false">C13+3</f>
        <v>45243</v>
      </c>
    </row>
    <row r="14" customFormat="false" ht="17.25" hidden="false" customHeight="false" outlineLevel="0" collapsed="false">
      <c r="A14" s="301" t="n">
        <f aca="false">A13+14</f>
        <v>45235</v>
      </c>
      <c r="B14" s="302" t="n">
        <f aca="false">B13+14</f>
        <v>45248</v>
      </c>
      <c r="C14" s="309" t="n">
        <f aca="false">C13+14</f>
        <v>45254</v>
      </c>
      <c r="D14" s="304" t="s">
        <v>276</v>
      </c>
      <c r="E14" s="301" t="n">
        <f aca="false">E13+14</f>
        <v>45221</v>
      </c>
      <c r="F14" s="317" t="n">
        <f aca="false">F13+14</f>
        <v>45234</v>
      </c>
      <c r="G14" s="264" t="n">
        <f aca="false">B14+2</f>
        <v>45250</v>
      </c>
      <c r="H14" s="313" t="n">
        <f aca="false">C14+3</f>
        <v>45257</v>
      </c>
    </row>
    <row r="15" customFormat="false" ht="17.25" hidden="false" customHeight="false" outlineLevel="0" collapsed="false">
      <c r="A15" s="243" t="n">
        <f aca="false">A14+14</f>
        <v>45249</v>
      </c>
      <c r="B15" s="314" t="n">
        <f aca="false">B14+14</f>
        <v>45262</v>
      </c>
      <c r="C15" s="244" t="n">
        <f aca="false">C14+14</f>
        <v>45268</v>
      </c>
      <c r="D15" s="315" t="s">
        <v>277</v>
      </c>
      <c r="E15" s="243" t="n">
        <f aca="false">E14+14</f>
        <v>45235</v>
      </c>
      <c r="F15" s="316" t="n">
        <f aca="false">F14+14</f>
        <v>45248</v>
      </c>
      <c r="G15" s="85" t="n">
        <f aca="false">B15+2</f>
        <v>45264</v>
      </c>
      <c r="H15" s="246" t="n">
        <f aca="false">C15+3</f>
        <v>45271</v>
      </c>
    </row>
    <row r="16" customFormat="false" ht="17.25" hidden="false" customHeight="false" outlineLevel="0" collapsed="false">
      <c r="A16" s="301" t="n">
        <f aca="false">A15+14</f>
        <v>45263</v>
      </c>
      <c r="B16" s="302" t="n">
        <f aca="false">B15+14</f>
        <v>45276</v>
      </c>
      <c r="C16" s="309" t="n">
        <f aca="false">C15+14</f>
        <v>45282</v>
      </c>
      <c r="D16" s="304" t="s">
        <v>278</v>
      </c>
      <c r="E16" s="301" t="n">
        <f aca="false">E15+14</f>
        <v>45249</v>
      </c>
      <c r="F16" s="317" t="n">
        <f aca="false">F15+14</f>
        <v>45262</v>
      </c>
      <c r="G16" s="264" t="n">
        <f aca="false">IF(AND(MONTH(B16+2)=12,DAY(B16+2)=25),B16+3,B16+2)</f>
        <v>45278</v>
      </c>
      <c r="H16" s="313" t="n">
        <f aca="false">C16+3</f>
        <v>45285</v>
      </c>
    </row>
    <row r="17" customFormat="false" ht="17.25" hidden="false" customHeight="false" outlineLevel="0" collapsed="false">
      <c r="A17" s="243" t="n">
        <f aca="false">A16+14</f>
        <v>45277</v>
      </c>
      <c r="B17" s="314" t="n">
        <f aca="false">B16+14</f>
        <v>45290</v>
      </c>
      <c r="C17" s="244" t="n">
        <f aca="false">C16+14</f>
        <v>45296</v>
      </c>
      <c r="D17" s="315" t="s">
        <v>279</v>
      </c>
      <c r="E17" s="243" t="n">
        <f aca="false">E16+14</f>
        <v>45263</v>
      </c>
      <c r="F17" s="316" t="n">
        <f aca="false">F16+14</f>
        <v>45276</v>
      </c>
      <c r="G17" s="85" t="n">
        <f aca="false">IF(AND(MONTH(B17+2)=1,DAY(B17+2)=1),B17+3,B17+2)</f>
        <v>45293</v>
      </c>
      <c r="H17" s="246" t="n">
        <f aca="false">C17+3</f>
        <v>45299</v>
      </c>
    </row>
    <row r="18" customFormat="false" ht="17.25" hidden="false" customHeight="false" outlineLevel="0" collapsed="false">
      <c r="A18" s="301" t="n">
        <f aca="false">A17+14</f>
        <v>45291</v>
      </c>
      <c r="B18" s="302" t="n">
        <f aca="false">B17+14</f>
        <v>45304</v>
      </c>
      <c r="C18" s="309" t="n">
        <f aca="false">C17+14</f>
        <v>45310</v>
      </c>
      <c r="D18" s="304" t="s">
        <v>280</v>
      </c>
      <c r="E18" s="301" t="n">
        <f aca="false">E17+14</f>
        <v>45277</v>
      </c>
      <c r="F18" s="317" t="n">
        <f aca="false">F17+14</f>
        <v>45290</v>
      </c>
      <c r="G18" s="264" t="n">
        <f aca="false">IF(WEEKDAY(DATE(YEAR(B18+2),1,1))=2,B18+3,B18+2)</f>
        <v>45307</v>
      </c>
      <c r="H18" s="313" t="n">
        <f aca="false">C18+3</f>
        <v>45313</v>
      </c>
      <c r="J18" s="326"/>
    </row>
    <row r="19" customFormat="false" ht="17.25" hidden="false" customHeight="false" outlineLevel="0" collapsed="false">
      <c r="A19" s="243" t="n">
        <f aca="false">A18+14</f>
        <v>45305</v>
      </c>
      <c r="B19" s="314" t="n">
        <f aca="false">B18+14</f>
        <v>45318</v>
      </c>
      <c r="C19" s="244" t="n">
        <f aca="false">C18+14</f>
        <v>45324</v>
      </c>
      <c r="D19" s="315" t="s">
        <v>281</v>
      </c>
      <c r="E19" s="243" t="n">
        <f aca="false">E18+14</f>
        <v>45291</v>
      </c>
      <c r="F19" s="316" t="n">
        <f aca="false">F18+14</f>
        <v>45304</v>
      </c>
      <c r="G19" s="85" t="n">
        <f aca="false">B19+2</f>
        <v>45320</v>
      </c>
      <c r="H19" s="246" t="n">
        <f aca="false">C19+3</f>
        <v>45327</v>
      </c>
    </row>
    <row r="20" customFormat="false" ht="17.25" hidden="false" customHeight="false" outlineLevel="0" collapsed="false">
      <c r="A20" s="301" t="n">
        <f aca="false">A19+14</f>
        <v>45319</v>
      </c>
      <c r="B20" s="302" t="n">
        <f aca="false">B19+14</f>
        <v>45332</v>
      </c>
      <c r="C20" s="309" t="n">
        <f aca="false">C19+14</f>
        <v>45338</v>
      </c>
      <c r="D20" s="304" t="s">
        <v>282</v>
      </c>
      <c r="E20" s="301" t="n">
        <f aca="false">E19+14</f>
        <v>45305</v>
      </c>
      <c r="F20" s="317" t="n">
        <f aca="false">F19+14</f>
        <v>45318</v>
      </c>
      <c r="G20" s="264" t="n">
        <f aca="false">B20+2</f>
        <v>45334</v>
      </c>
      <c r="H20" s="313" t="n">
        <f aca="false">C20+3</f>
        <v>45341</v>
      </c>
    </row>
    <row r="21" customFormat="false" ht="17.25" hidden="false" customHeight="false" outlineLevel="0" collapsed="false">
      <c r="A21" s="243" t="n">
        <f aca="false">A20+14</f>
        <v>45333</v>
      </c>
      <c r="B21" s="314" t="n">
        <f aca="false">B20+14</f>
        <v>45346</v>
      </c>
      <c r="C21" s="244" t="n">
        <f aca="false">C20+14</f>
        <v>45352</v>
      </c>
      <c r="D21" s="315" t="s">
        <v>283</v>
      </c>
      <c r="E21" s="243" t="n">
        <f aca="false">E20+14</f>
        <v>45319</v>
      </c>
      <c r="F21" s="316" t="n">
        <f aca="false">F20+14</f>
        <v>45332</v>
      </c>
      <c r="G21" s="318" t="n">
        <f aca="false">B21+2</f>
        <v>45348</v>
      </c>
      <c r="H21" s="246" t="n">
        <f aca="false">C21+3</f>
        <v>45355</v>
      </c>
    </row>
    <row r="22" customFormat="false" ht="17.25" hidden="false" customHeight="false" outlineLevel="0" collapsed="false">
      <c r="A22" s="301" t="n">
        <f aca="false">A21+14</f>
        <v>45347</v>
      </c>
      <c r="B22" s="302" t="n">
        <f aca="false">B21+14</f>
        <v>45360</v>
      </c>
      <c r="C22" s="309" t="n">
        <f aca="false">C21+14</f>
        <v>45366</v>
      </c>
      <c r="D22" s="304" t="s">
        <v>284</v>
      </c>
      <c r="E22" s="301" t="n">
        <f aca="false">E21+14</f>
        <v>45333</v>
      </c>
      <c r="F22" s="317" t="n">
        <f aca="false">F21+14</f>
        <v>45346</v>
      </c>
      <c r="G22" s="264" t="n">
        <f aca="false">B22+2</f>
        <v>45362</v>
      </c>
      <c r="H22" s="313" t="n">
        <f aca="false">C22+3</f>
        <v>45369</v>
      </c>
    </row>
    <row r="23" customFormat="false" ht="17.25" hidden="false" customHeight="false" outlineLevel="0" collapsed="false">
      <c r="A23" s="243" t="n">
        <f aca="false">A22+14</f>
        <v>45361</v>
      </c>
      <c r="B23" s="314" t="n">
        <f aca="false">B22+14</f>
        <v>45374</v>
      </c>
      <c r="C23" s="244" t="n">
        <f aca="false">C22+14</f>
        <v>45380</v>
      </c>
      <c r="D23" s="315" t="s">
        <v>285</v>
      </c>
      <c r="E23" s="243" t="n">
        <f aca="false">E22+14</f>
        <v>45347</v>
      </c>
      <c r="F23" s="316" t="n">
        <f aca="false">F22+14</f>
        <v>45360</v>
      </c>
      <c r="G23" s="85" t="n">
        <f aca="false">B23+2</f>
        <v>45376</v>
      </c>
      <c r="H23" s="246" t="n">
        <f aca="false">C23+3</f>
        <v>45383</v>
      </c>
    </row>
    <row r="24" customFormat="false" ht="17.25" hidden="false" customHeight="false" outlineLevel="0" collapsed="false">
      <c r="A24" s="301" t="n">
        <f aca="false">A23+14</f>
        <v>45375</v>
      </c>
      <c r="B24" s="302" t="n">
        <f aca="false">B23+14</f>
        <v>45388</v>
      </c>
      <c r="C24" s="309" t="n">
        <f aca="false">C23+14</f>
        <v>45394</v>
      </c>
      <c r="D24" s="304" t="s">
        <v>286</v>
      </c>
      <c r="E24" s="301" t="n">
        <f aca="false">E23+14</f>
        <v>45361</v>
      </c>
      <c r="F24" s="317" t="n">
        <f aca="false">F23+14</f>
        <v>45374</v>
      </c>
      <c r="G24" s="264" t="n">
        <f aca="false">B24+2</f>
        <v>45390</v>
      </c>
      <c r="H24" s="313" t="n">
        <f aca="false">C24+3</f>
        <v>45397</v>
      </c>
    </row>
    <row r="25" customFormat="false" ht="17.25" hidden="false" customHeight="false" outlineLevel="0" collapsed="false">
      <c r="A25" s="243" t="n">
        <f aca="false">A24+14</f>
        <v>45389</v>
      </c>
      <c r="B25" s="314" t="n">
        <f aca="false">B24+14</f>
        <v>45402</v>
      </c>
      <c r="C25" s="244" t="n">
        <f aca="false">C24+14</f>
        <v>45408</v>
      </c>
      <c r="D25" s="315" t="s">
        <v>287</v>
      </c>
      <c r="E25" s="243" t="n">
        <f aca="false">E24+14</f>
        <v>45375</v>
      </c>
      <c r="F25" s="316" t="n">
        <f aca="false">F24+14</f>
        <v>45388</v>
      </c>
      <c r="G25" s="85" t="n">
        <f aca="false">B25+2</f>
        <v>45404</v>
      </c>
      <c r="H25" s="246" t="n">
        <f aca="false">C25+3</f>
        <v>45411</v>
      </c>
    </row>
    <row r="26" customFormat="false" ht="17.25" hidden="false" customHeight="false" outlineLevel="0" collapsed="false">
      <c r="A26" s="301" t="n">
        <f aca="false">A25+14</f>
        <v>45403</v>
      </c>
      <c r="B26" s="302" t="n">
        <f aca="false">B25+14</f>
        <v>45416</v>
      </c>
      <c r="C26" s="309" t="n">
        <f aca="false">C25+14</f>
        <v>45422</v>
      </c>
      <c r="D26" s="304" t="s">
        <v>288</v>
      </c>
      <c r="E26" s="301" t="n">
        <f aca="false">E25+14</f>
        <v>45389</v>
      </c>
      <c r="F26" s="317" t="n">
        <f aca="false">F25+14</f>
        <v>45402</v>
      </c>
      <c r="G26" s="264" t="n">
        <f aca="false">B26+2</f>
        <v>45418</v>
      </c>
      <c r="H26" s="313" t="n">
        <f aca="false">C26+3</f>
        <v>45425</v>
      </c>
    </row>
    <row r="27" customFormat="false" ht="17.25" hidden="false" customHeight="false" outlineLevel="0" collapsed="false">
      <c r="A27" s="243" t="n">
        <f aca="false">A26+14</f>
        <v>45417</v>
      </c>
      <c r="B27" s="314" t="n">
        <f aca="false">B26+14</f>
        <v>45430</v>
      </c>
      <c r="C27" s="244" t="n">
        <f aca="false">C26+14</f>
        <v>45436</v>
      </c>
      <c r="D27" s="315" t="s">
        <v>289</v>
      </c>
      <c r="E27" s="243" t="n">
        <f aca="false">E26+14</f>
        <v>45403</v>
      </c>
      <c r="F27" s="316" t="n">
        <f aca="false">F26+14</f>
        <v>45416</v>
      </c>
      <c r="G27" s="85" t="n">
        <f aca="false">B27+2</f>
        <v>45432</v>
      </c>
      <c r="H27" s="246" t="n">
        <f aca="false">C27+3</f>
        <v>45439</v>
      </c>
    </row>
    <row r="28" customFormat="false" ht="17.25" hidden="false" customHeight="false" outlineLevel="0" collapsed="false">
      <c r="A28" s="301" t="n">
        <f aca="false">A27+14</f>
        <v>45431</v>
      </c>
      <c r="B28" s="302" t="n">
        <f aca="false">B27+14</f>
        <v>45444</v>
      </c>
      <c r="C28" s="309" t="n">
        <f aca="false">C27+14</f>
        <v>45450</v>
      </c>
      <c r="D28" s="304" t="s">
        <v>290</v>
      </c>
      <c r="E28" s="301" t="n">
        <f aca="false">E27+14</f>
        <v>45417</v>
      </c>
      <c r="F28" s="317" t="n">
        <f aca="false">F27+14</f>
        <v>45430</v>
      </c>
      <c r="G28" s="264" t="str">
        <f aca="false">CONCATENATE("*",MONTH(B28+2),"/",DAY(B28+2),"/",YEAR(B28+2)-2000)</f>
        <v>*6/3/24</v>
      </c>
      <c r="H28" s="313" t="n">
        <f aca="false">C28+3</f>
        <v>45453</v>
      </c>
    </row>
    <row r="29" customFormat="false" ht="17.25" hidden="false" customHeight="false" outlineLevel="0" collapsed="false">
      <c r="A29" s="243" t="n">
        <f aca="false">A28+14</f>
        <v>45445</v>
      </c>
      <c r="B29" s="314" t="n">
        <f aca="false">B28+14</f>
        <v>45458</v>
      </c>
      <c r="C29" s="244" t="n">
        <f aca="false">C28+14</f>
        <v>45464</v>
      </c>
      <c r="D29" s="315" t="s">
        <v>291</v>
      </c>
      <c r="E29" s="243" t="n">
        <f aca="false">E28+14</f>
        <v>45431</v>
      </c>
      <c r="F29" s="316" t="n">
        <f aca="false">F28+14</f>
        <v>45444</v>
      </c>
      <c r="G29" s="289" t="str">
        <f aca="false">CONCATENATE("DBE only ",MONTH(B29+2),"/",DAY(B29+2),"/",YEAR(B29+2)-2000)</f>
        <v>DBE only 6/17/24</v>
      </c>
      <c r="H29" s="246" t="n">
        <f aca="false">C29+3</f>
        <v>45467</v>
      </c>
    </row>
    <row r="30" customFormat="false" ht="17.25" hidden="false" customHeight="false" outlineLevel="0" collapsed="false">
      <c r="A30" s="301" t="n">
        <f aca="false">A29+14</f>
        <v>45459</v>
      </c>
      <c r="B30" s="302" t="n">
        <f aca="false">B29+14</f>
        <v>45472</v>
      </c>
      <c r="C30" s="309" t="n">
        <f aca="false">C29+14</f>
        <v>45478</v>
      </c>
      <c r="D30" s="311" t="s">
        <v>292</v>
      </c>
      <c r="E30" s="301" t="n">
        <f aca="false">E29+14</f>
        <v>45445</v>
      </c>
      <c r="F30" s="317" t="n">
        <f aca="false">F29+14</f>
        <v>45458</v>
      </c>
      <c r="G30" s="265" t="str">
        <f aca="false">CONCATENATE("DBE only ",MONTH(B30+2),"/",DAY(B30+2),"/",YEAR(B30+2)-2000)</f>
        <v>DBE only 7/1/24</v>
      </c>
      <c r="H30" s="313" t="n">
        <f aca="false">C30+3</f>
        <v>45481</v>
      </c>
    </row>
    <row r="31" customFormat="false" ht="17.25" hidden="false" customHeight="false" outlineLevel="0" collapsed="false">
      <c r="A31" s="319" t="n">
        <f aca="false">A30+14</f>
        <v>45473</v>
      </c>
      <c r="B31" s="320" t="n">
        <f aca="false">B30+14</f>
        <v>45486</v>
      </c>
      <c r="C31" s="321" t="n">
        <f aca="false">C30+14</f>
        <v>45492</v>
      </c>
      <c r="D31" s="322" t="s">
        <v>293</v>
      </c>
      <c r="E31" s="319" t="n">
        <f aca="false">E30+14</f>
        <v>45459</v>
      </c>
      <c r="F31" s="323" t="n">
        <f aca="false">F30+14</f>
        <v>45472</v>
      </c>
      <c r="G31" s="289" t="str">
        <f aca="false">CONCATENATE("DBE only ",MONTH(B31+2),"/",DAY(B31+2),"/",YEAR(B31+2)-2000)</f>
        <v>DBE only 7/15/24</v>
      </c>
      <c r="H31" s="324" t="n">
        <f aca="false">C31+3</f>
        <v>45495</v>
      </c>
    </row>
    <row r="32" customFormat="false" ht="17.25" hidden="false" customHeight="false" outlineLevel="0" collapsed="false">
      <c r="A32" s="222"/>
      <c r="B32" s="223"/>
      <c r="D32" s="268" t="s">
        <v>162</v>
      </c>
      <c r="E32" s="127"/>
      <c r="F32" s="127"/>
      <c r="G32" s="103"/>
      <c r="H32" s="120"/>
    </row>
    <row r="33" customFormat="false" ht="12.75" hidden="false" customHeight="false" outlineLevel="0" collapsed="false">
      <c r="A33" s="148"/>
      <c r="B33" s="269" t="s">
        <v>122</v>
      </c>
      <c r="C33" s="269"/>
      <c r="D33" s="269"/>
      <c r="E33" s="229"/>
      <c r="F33" s="229"/>
      <c r="G33" s="103"/>
      <c r="H33" s="120"/>
    </row>
    <row r="34" customFormat="false" ht="12.75" hidden="false" customHeight="false" outlineLevel="0" collapsed="false">
      <c r="A34" s="148"/>
      <c r="B34" s="269" t="s">
        <v>123</v>
      </c>
      <c r="C34" s="269"/>
      <c r="D34" s="269"/>
      <c r="E34" s="120"/>
      <c r="F34" s="120"/>
      <c r="H34" s="120"/>
    </row>
  </sheetData>
  <mergeCells count="10">
    <mergeCell ref="A1:B1"/>
    <mergeCell ref="C1:D1"/>
    <mergeCell ref="E1:F1"/>
    <mergeCell ref="G1:G2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11.6953125" defaultRowHeight="12.75" customHeight="true" zeroHeight="false" outlineLevelRow="0" outlineLevelCol="0"/>
  <cols>
    <col collapsed="false" customWidth="true" hidden="false" outlineLevel="0" max="3" min="1" style="2" width="12.13"/>
    <col collapsed="false" customWidth="true" hidden="false" outlineLevel="0" max="4" min="4" style="2" width="14.66"/>
    <col collapsed="false" customWidth="true" hidden="false" outlineLevel="0" max="6" min="5" style="2" width="12.13"/>
    <col collapsed="false" customWidth="true" hidden="false" outlineLevel="0" max="7" min="7" style="2" width="14.54"/>
    <col collapsed="false" customWidth="true" hidden="false" outlineLevel="0" max="8" min="8" style="2" width="13.13"/>
  </cols>
  <sheetData>
    <row r="1" customFormat="false" ht="17.25" hidden="false" customHeight="true" outlineLevel="0" collapsed="false">
      <c r="A1" s="296" t="s">
        <v>0</v>
      </c>
      <c r="B1" s="296"/>
      <c r="C1" s="231" t="s">
        <v>47</v>
      </c>
      <c r="D1" s="231" t="s">
        <v>2</v>
      </c>
      <c r="E1" s="297" t="s">
        <v>3</v>
      </c>
      <c r="F1" s="297"/>
      <c r="G1" s="327" t="s">
        <v>294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295</v>
      </c>
      <c r="D2" s="233"/>
      <c r="E2" s="193" t="s">
        <v>4</v>
      </c>
      <c r="F2" s="193"/>
      <c r="G2" s="327"/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300" t="s">
        <v>127</v>
      </c>
      <c r="H3" s="154" t="s">
        <v>17</v>
      </c>
    </row>
    <row r="4" customFormat="false" ht="17.25" hidden="false" customHeight="false" outlineLevel="0" collapsed="false">
      <c r="A4" s="301" t="n">
        <v>45473</v>
      </c>
      <c r="B4" s="302" t="n">
        <f aca="false">A4+13</f>
        <v>45486</v>
      </c>
      <c r="C4" s="303" t="n">
        <f aca="false">B4+6</f>
        <v>45492</v>
      </c>
      <c r="D4" s="304" t="str">
        <f aca="false">CONCATENATE("20",RIGHT($C$2,2),"-001")</f>
        <v>2025-001</v>
      </c>
      <c r="E4" s="301" t="n">
        <f aca="false">A4-14</f>
        <v>45459</v>
      </c>
      <c r="F4" s="302" t="n">
        <f aca="false">E4+13</f>
        <v>45472</v>
      </c>
      <c r="G4" s="265" t="str">
        <f aca="false">IF(AND(MONTH(A4+12)=7,DAY(A4+12)=4),CONCATENATE("DBE only ",MONTH(A4+9),"/",DAY(A4+9),"/",YEAR(A4+9)-2000),CONCATENATE("DBE only ",MONTH(A4+12),"/",DAY(A4+12),"/",YEAR(A4+12)-2000))</f>
        <v>DBE only 7/12/24</v>
      </c>
      <c r="H4" s="313" t="n">
        <f aca="false">C4+3</f>
        <v>45495</v>
      </c>
      <c r="J4" s="326"/>
    </row>
    <row r="5" customFormat="false" ht="17.25" hidden="false" customHeight="false" outlineLevel="0" collapsed="false">
      <c r="A5" s="243" t="n">
        <f aca="false">A4+14</f>
        <v>45487</v>
      </c>
      <c r="B5" s="314" t="n">
        <f aca="false">B4+14</f>
        <v>45500</v>
      </c>
      <c r="C5" s="244" t="n">
        <f aca="false">C4+14</f>
        <v>45506</v>
      </c>
      <c r="D5" s="315" t="str">
        <f aca="false">CONCATENATE("20",RIGHT($C$2,2),"-002")</f>
        <v>2025-002</v>
      </c>
      <c r="E5" s="243" t="n">
        <f aca="false">E4+14</f>
        <v>45473</v>
      </c>
      <c r="F5" s="316" t="n">
        <f aca="false">F4+14</f>
        <v>45486</v>
      </c>
      <c r="G5" s="85" t="n">
        <f aca="false">IF(AND(MONTH(B5+2)=7,DAY(B5+2)=19),B5+3,B5+2)</f>
        <v>45502</v>
      </c>
      <c r="H5" s="246" t="n">
        <f aca="false">C5+3</f>
        <v>45509</v>
      </c>
    </row>
    <row r="6" customFormat="false" ht="17.25" hidden="false" customHeight="false" outlineLevel="0" collapsed="false">
      <c r="A6" s="301" t="n">
        <f aca="false">A5+14</f>
        <v>45501</v>
      </c>
      <c r="B6" s="302" t="n">
        <f aca="false">B5+14</f>
        <v>45514</v>
      </c>
      <c r="C6" s="309" t="n">
        <f aca="false">C5+14</f>
        <v>45520</v>
      </c>
      <c r="D6" s="304" t="str">
        <f aca="false">CONCATENATE("20",RIGHT($C$2,2),"-003")</f>
        <v>2025-003</v>
      </c>
      <c r="E6" s="301" t="n">
        <f aca="false">E5+14</f>
        <v>45487</v>
      </c>
      <c r="F6" s="317" t="n">
        <f aca="false">F5+14</f>
        <v>45500</v>
      </c>
      <c r="G6" s="264" t="n">
        <f aca="false">B6+2</f>
        <v>45516</v>
      </c>
      <c r="H6" s="313" t="n">
        <f aca="false">C6+3</f>
        <v>45523</v>
      </c>
    </row>
    <row r="7" customFormat="false" ht="17.25" hidden="false" customHeight="false" outlineLevel="0" collapsed="false">
      <c r="A7" s="243" t="n">
        <f aca="false">A6+14</f>
        <v>45515</v>
      </c>
      <c r="B7" s="314" t="n">
        <f aca="false">B6+14</f>
        <v>45528</v>
      </c>
      <c r="C7" s="244" t="n">
        <f aca="false">C6+14</f>
        <v>45534</v>
      </c>
      <c r="D7" s="315" t="str">
        <f aca="false">CONCATENATE("20",RIGHT($C$2,2),"-004")</f>
        <v>2025-004</v>
      </c>
      <c r="E7" s="243" t="n">
        <f aca="false">E6+14</f>
        <v>45501</v>
      </c>
      <c r="F7" s="316" t="n">
        <f aca="false">F6+14</f>
        <v>45514</v>
      </c>
      <c r="G7" s="85" t="n">
        <f aca="false">B7+2</f>
        <v>45530</v>
      </c>
      <c r="H7" s="246" t="n">
        <f aca="false">C7+3</f>
        <v>45537</v>
      </c>
    </row>
    <row r="8" customFormat="false" ht="17.25" hidden="false" customHeight="false" outlineLevel="0" collapsed="false">
      <c r="A8" s="301" t="n">
        <f aca="false">A7+14</f>
        <v>45529</v>
      </c>
      <c r="B8" s="302" t="n">
        <f aca="false">B7+14</f>
        <v>45542</v>
      </c>
      <c r="C8" s="309" t="n">
        <f aca="false">C7+14</f>
        <v>45548</v>
      </c>
      <c r="D8" s="304" t="str">
        <f aca="false">CONCATENATE("20",RIGHT($C$2,2),"-005")</f>
        <v>2025-005</v>
      </c>
      <c r="E8" s="301" t="n">
        <f aca="false">E7+14</f>
        <v>45515</v>
      </c>
      <c r="F8" s="317" t="n">
        <f aca="false">F7+14</f>
        <v>45528</v>
      </c>
      <c r="G8" s="264" t="n">
        <f aca="false">B8+2</f>
        <v>45544</v>
      </c>
      <c r="H8" s="313" t="n">
        <f aca="false">C8+3</f>
        <v>45551</v>
      </c>
    </row>
    <row r="9" customFormat="false" ht="17.25" hidden="false" customHeight="false" outlineLevel="0" collapsed="false">
      <c r="A9" s="243" t="n">
        <f aca="false">A8+14</f>
        <v>45543</v>
      </c>
      <c r="B9" s="314" t="n">
        <f aca="false">B8+14</f>
        <v>45556</v>
      </c>
      <c r="C9" s="244" t="n">
        <f aca="false">C8+14</f>
        <v>45562</v>
      </c>
      <c r="D9" s="315" t="str">
        <f aca="false">CONCATENATE("20",RIGHT($C$2,2),"-006")</f>
        <v>2025-006</v>
      </c>
      <c r="E9" s="243" t="n">
        <f aca="false">E8+14</f>
        <v>45529</v>
      </c>
      <c r="F9" s="316" t="n">
        <f aca="false">F8+14</f>
        <v>45542</v>
      </c>
      <c r="G9" s="85" t="n">
        <f aca="false">B9+2</f>
        <v>45558</v>
      </c>
      <c r="H9" s="246" t="n">
        <f aca="false">C9+3</f>
        <v>45565</v>
      </c>
    </row>
    <row r="10" customFormat="false" ht="17.25" hidden="false" customHeight="false" outlineLevel="0" collapsed="false">
      <c r="A10" s="301" t="n">
        <f aca="false">A9+14</f>
        <v>45557</v>
      </c>
      <c r="B10" s="302" t="n">
        <f aca="false">B9+14</f>
        <v>45570</v>
      </c>
      <c r="C10" s="309" t="n">
        <f aca="false">C9+14</f>
        <v>45576</v>
      </c>
      <c r="D10" s="304" t="str">
        <f aca="false">CONCATENATE("20",RIGHT($C$2,2),"-007")</f>
        <v>2025-007</v>
      </c>
      <c r="E10" s="301" t="n">
        <f aca="false">E9+14</f>
        <v>45543</v>
      </c>
      <c r="F10" s="317" t="n">
        <f aca="false">F9+14</f>
        <v>45556</v>
      </c>
      <c r="G10" s="264" t="n">
        <f aca="false">B10+2</f>
        <v>45572</v>
      </c>
      <c r="H10" s="313" t="n">
        <f aca="false">C10+3</f>
        <v>45579</v>
      </c>
    </row>
    <row r="11" customFormat="false" ht="17.25" hidden="false" customHeight="false" outlineLevel="0" collapsed="false">
      <c r="A11" s="243" t="n">
        <f aca="false">A10+14</f>
        <v>45571</v>
      </c>
      <c r="B11" s="314" t="n">
        <f aca="false">B10+14</f>
        <v>45584</v>
      </c>
      <c r="C11" s="244" t="n">
        <f aca="false">C10+14</f>
        <v>45590</v>
      </c>
      <c r="D11" s="315" t="str">
        <f aca="false">CONCATENATE("20",RIGHT($C$2,2),"-008")</f>
        <v>2025-008</v>
      </c>
      <c r="E11" s="243" t="n">
        <f aca="false">E10+14</f>
        <v>45557</v>
      </c>
      <c r="F11" s="316" t="n">
        <f aca="false">F10+14</f>
        <v>45570</v>
      </c>
      <c r="G11" s="85" t="n">
        <f aca="false">B11+2</f>
        <v>45586</v>
      </c>
      <c r="H11" s="246" t="n">
        <f aca="false">C11+3</f>
        <v>45593</v>
      </c>
    </row>
    <row r="12" customFormat="false" ht="17.25" hidden="false" customHeight="false" outlineLevel="0" collapsed="false">
      <c r="A12" s="301" t="n">
        <f aca="false">A11+14</f>
        <v>45585</v>
      </c>
      <c r="B12" s="302" t="n">
        <f aca="false">B11+14</f>
        <v>45598</v>
      </c>
      <c r="C12" s="309" t="n">
        <f aca="false">C11+14</f>
        <v>45604</v>
      </c>
      <c r="D12" s="304" t="str">
        <f aca="false">CONCATENATE("20",RIGHT($C$2,2),"-009")</f>
        <v>2025-009</v>
      </c>
      <c r="E12" s="301" t="n">
        <f aca="false">E11+14</f>
        <v>45571</v>
      </c>
      <c r="F12" s="317" t="n">
        <f aca="false">F11+14</f>
        <v>45584</v>
      </c>
      <c r="G12" s="264" t="n">
        <f aca="false">B12+2</f>
        <v>45600</v>
      </c>
      <c r="H12" s="313" t="n">
        <f aca="false">C12+3</f>
        <v>45607</v>
      </c>
    </row>
    <row r="13" customFormat="false" ht="17.25" hidden="false" customHeight="false" outlineLevel="0" collapsed="false">
      <c r="A13" s="243" t="n">
        <f aca="false">A12+14</f>
        <v>45599</v>
      </c>
      <c r="B13" s="314" t="n">
        <f aca="false">B12+14</f>
        <v>45612</v>
      </c>
      <c r="C13" s="244" t="n">
        <f aca="false">C12+14</f>
        <v>45618</v>
      </c>
      <c r="D13" s="315" t="str">
        <f aca="false">CONCATENATE("20",RIGHT($C$2,2),"-010")</f>
        <v>2025-010</v>
      </c>
      <c r="E13" s="243" t="n">
        <f aca="false">E12+14</f>
        <v>45585</v>
      </c>
      <c r="F13" s="316" t="n">
        <f aca="false">F12+14</f>
        <v>45598</v>
      </c>
      <c r="G13" s="85" t="n">
        <f aca="false">B13+2</f>
        <v>45614</v>
      </c>
      <c r="H13" s="246" t="n">
        <f aca="false">C13+3</f>
        <v>45621</v>
      </c>
    </row>
    <row r="14" customFormat="false" ht="17.25" hidden="false" customHeight="false" outlineLevel="0" collapsed="false">
      <c r="A14" s="301" t="n">
        <f aca="false">A13+14</f>
        <v>45613</v>
      </c>
      <c r="B14" s="302" t="n">
        <f aca="false">B13+14</f>
        <v>45626</v>
      </c>
      <c r="C14" s="309" t="n">
        <f aca="false">C13+14</f>
        <v>45632</v>
      </c>
      <c r="D14" s="304" t="str">
        <f aca="false">CONCATENATE("20",RIGHT($C$2,2),"-011")</f>
        <v>2025-011</v>
      </c>
      <c r="E14" s="301" t="n">
        <f aca="false">E13+14</f>
        <v>45599</v>
      </c>
      <c r="F14" s="317" t="n">
        <f aca="false">F13+14</f>
        <v>45612</v>
      </c>
      <c r="G14" s="264" t="n">
        <f aca="false">B14+2</f>
        <v>45628</v>
      </c>
      <c r="H14" s="313" t="n">
        <f aca="false">C14+3</f>
        <v>45635</v>
      </c>
    </row>
    <row r="15" customFormat="false" ht="17.25" hidden="false" customHeight="false" outlineLevel="0" collapsed="false">
      <c r="A15" s="243" t="n">
        <f aca="false">A14+14</f>
        <v>45627</v>
      </c>
      <c r="B15" s="314" t="n">
        <f aca="false">B14+14</f>
        <v>45640</v>
      </c>
      <c r="C15" s="244" t="n">
        <f aca="false">C14+14</f>
        <v>45646</v>
      </c>
      <c r="D15" s="315" t="str">
        <f aca="false">CONCATENATE("20",RIGHT($C$2,2),"-012")</f>
        <v>2025-012</v>
      </c>
      <c r="E15" s="243" t="n">
        <f aca="false">E14+14</f>
        <v>45613</v>
      </c>
      <c r="F15" s="316" t="n">
        <f aca="false">F14+14</f>
        <v>45626</v>
      </c>
      <c r="G15" s="85" t="n">
        <f aca="false">B15+2</f>
        <v>45642</v>
      </c>
      <c r="H15" s="246" t="n">
        <f aca="false">C15+3</f>
        <v>45649</v>
      </c>
    </row>
    <row r="16" customFormat="false" ht="17.25" hidden="false" customHeight="false" outlineLevel="0" collapsed="false">
      <c r="A16" s="301" t="n">
        <f aca="false">A15+14</f>
        <v>45641</v>
      </c>
      <c r="B16" s="302" t="n">
        <f aca="false">B15+14</f>
        <v>45654</v>
      </c>
      <c r="C16" s="309" t="n">
        <f aca="false">C15+14</f>
        <v>45660</v>
      </c>
      <c r="D16" s="304" t="str">
        <f aca="false">CONCATENATE("20",RIGHT($C$2,2),"-013")</f>
        <v>2025-013</v>
      </c>
      <c r="E16" s="301" t="n">
        <f aca="false">E15+14</f>
        <v>45627</v>
      </c>
      <c r="F16" s="317" t="n">
        <f aca="false">F15+14</f>
        <v>45640</v>
      </c>
      <c r="G16" s="264" t="n">
        <f aca="false">IF(AND(MONTH(B16+2)=12,DAY(B16+2)=25),B16+3,B16+2)</f>
        <v>45656</v>
      </c>
      <c r="H16" s="313" t="n">
        <f aca="false">C16+3</f>
        <v>45663</v>
      </c>
    </row>
    <row r="17" customFormat="false" ht="17.25" hidden="false" customHeight="false" outlineLevel="0" collapsed="false">
      <c r="A17" s="243" t="n">
        <f aca="false">A16+14</f>
        <v>45655</v>
      </c>
      <c r="B17" s="314" t="n">
        <f aca="false">B16+14</f>
        <v>45668</v>
      </c>
      <c r="C17" s="244" t="n">
        <f aca="false">C16+14</f>
        <v>45674</v>
      </c>
      <c r="D17" s="315" t="str">
        <f aca="false">CONCATENATE("20",RIGHT($C$2,2),"-014")</f>
        <v>2025-014</v>
      </c>
      <c r="E17" s="243" t="n">
        <f aca="false">E16+14</f>
        <v>45641</v>
      </c>
      <c r="F17" s="316" t="n">
        <f aca="false">F16+14</f>
        <v>45654</v>
      </c>
      <c r="G17" s="85" t="n">
        <f aca="false">IF(AND(MONTH(B17+2)=1,DAY(B17+2)=1),B17+3,B17+2)</f>
        <v>45670</v>
      </c>
      <c r="H17" s="246" t="n">
        <f aca="false">C17+3</f>
        <v>45677</v>
      </c>
    </row>
    <row r="18" customFormat="false" ht="17.25" hidden="false" customHeight="false" outlineLevel="0" collapsed="false">
      <c r="A18" s="301" t="n">
        <f aca="false">A17+14</f>
        <v>45669</v>
      </c>
      <c r="B18" s="302" t="n">
        <f aca="false">B17+14</f>
        <v>45682</v>
      </c>
      <c r="C18" s="309" t="n">
        <f aca="false">C17+14</f>
        <v>45688</v>
      </c>
      <c r="D18" s="304" t="str">
        <f aca="false">CONCATENATE("20",RIGHT($C$2,2),"-015")</f>
        <v>2025-015</v>
      </c>
      <c r="E18" s="301" t="n">
        <f aca="false">E17+14</f>
        <v>45655</v>
      </c>
      <c r="F18" s="317" t="n">
        <f aca="false">F17+14</f>
        <v>45668</v>
      </c>
      <c r="G18" s="264" t="n">
        <f aca="false">IF(WEEKDAY(DATE(YEAR(B18+2),1,1))=2,B18+3,B18+2)</f>
        <v>45684</v>
      </c>
      <c r="H18" s="313" t="n">
        <f aca="false">C18+3</f>
        <v>45691</v>
      </c>
      <c r="J18" s="326"/>
    </row>
    <row r="19" customFormat="false" ht="17.25" hidden="false" customHeight="false" outlineLevel="0" collapsed="false">
      <c r="A19" s="243" t="n">
        <f aca="false">A18+14</f>
        <v>45683</v>
      </c>
      <c r="B19" s="314" t="n">
        <f aca="false">B18+14</f>
        <v>45696</v>
      </c>
      <c r="C19" s="244" t="n">
        <f aca="false">C18+14</f>
        <v>45702</v>
      </c>
      <c r="D19" s="315" t="str">
        <f aca="false">CONCATENATE("20",RIGHT($C$2,2),"-016")</f>
        <v>2025-016</v>
      </c>
      <c r="E19" s="243" t="n">
        <f aca="false">E18+14</f>
        <v>45669</v>
      </c>
      <c r="F19" s="316" t="n">
        <f aca="false">F18+14</f>
        <v>45682</v>
      </c>
      <c r="G19" s="85" t="n">
        <f aca="false">B19+2</f>
        <v>45698</v>
      </c>
      <c r="H19" s="246" t="n">
        <f aca="false">C19+3</f>
        <v>45705</v>
      </c>
    </row>
    <row r="20" customFormat="false" ht="17.25" hidden="false" customHeight="false" outlineLevel="0" collapsed="false">
      <c r="A20" s="301" t="n">
        <f aca="false">A19+14</f>
        <v>45697</v>
      </c>
      <c r="B20" s="302" t="n">
        <f aca="false">B19+14</f>
        <v>45710</v>
      </c>
      <c r="C20" s="309" t="n">
        <f aca="false">C19+14</f>
        <v>45716</v>
      </c>
      <c r="D20" s="304" t="str">
        <f aca="false">CONCATENATE("20",RIGHT($C$2,2),"-017")</f>
        <v>2025-017</v>
      </c>
      <c r="E20" s="301" t="n">
        <f aca="false">E19+14</f>
        <v>45683</v>
      </c>
      <c r="F20" s="317" t="n">
        <f aca="false">F19+14</f>
        <v>45696</v>
      </c>
      <c r="G20" s="264" t="n">
        <f aca="false">B20+2</f>
        <v>45712</v>
      </c>
      <c r="H20" s="313" t="n">
        <f aca="false">C20+3</f>
        <v>45719</v>
      </c>
    </row>
    <row r="21" customFormat="false" ht="17.25" hidden="false" customHeight="false" outlineLevel="0" collapsed="false">
      <c r="A21" s="243" t="n">
        <f aca="false">A20+14</f>
        <v>45711</v>
      </c>
      <c r="B21" s="314" t="n">
        <f aca="false">B20+14</f>
        <v>45724</v>
      </c>
      <c r="C21" s="244" t="n">
        <f aca="false">C20+14</f>
        <v>45730</v>
      </c>
      <c r="D21" s="315" t="str">
        <f aca="false">CONCATENATE("20",RIGHT($C$2,2),"-018")</f>
        <v>2025-018</v>
      </c>
      <c r="E21" s="243" t="n">
        <f aca="false">E20+14</f>
        <v>45697</v>
      </c>
      <c r="F21" s="316" t="n">
        <f aca="false">F20+14</f>
        <v>45710</v>
      </c>
      <c r="G21" s="318" t="n">
        <f aca="false">B21+2</f>
        <v>45726</v>
      </c>
      <c r="H21" s="246" t="n">
        <f aca="false">C21+3</f>
        <v>45733</v>
      </c>
    </row>
    <row r="22" customFormat="false" ht="17.25" hidden="false" customHeight="false" outlineLevel="0" collapsed="false">
      <c r="A22" s="301" t="n">
        <f aca="false">A21+14</f>
        <v>45725</v>
      </c>
      <c r="B22" s="302" t="n">
        <f aca="false">B21+14</f>
        <v>45738</v>
      </c>
      <c r="C22" s="309" t="n">
        <f aca="false">C21+14</f>
        <v>45744</v>
      </c>
      <c r="D22" s="304" t="str">
        <f aca="false">CONCATENATE("20",RIGHT($C$2,2),"-019")</f>
        <v>2025-019</v>
      </c>
      <c r="E22" s="301" t="n">
        <f aca="false">E21+14</f>
        <v>45711</v>
      </c>
      <c r="F22" s="317" t="n">
        <f aca="false">F21+14</f>
        <v>45724</v>
      </c>
      <c r="G22" s="264" t="n">
        <f aca="false">B22+2</f>
        <v>45740</v>
      </c>
      <c r="H22" s="313" t="n">
        <f aca="false">C22+3</f>
        <v>45747</v>
      </c>
    </row>
    <row r="23" customFormat="false" ht="17.25" hidden="false" customHeight="false" outlineLevel="0" collapsed="false">
      <c r="A23" s="243" t="n">
        <f aca="false">A22+14</f>
        <v>45739</v>
      </c>
      <c r="B23" s="314" t="n">
        <f aca="false">B22+14</f>
        <v>45752</v>
      </c>
      <c r="C23" s="244" t="n">
        <f aca="false">C22+14</f>
        <v>45758</v>
      </c>
      <c r="D23" s="315" t="str">
        <f aca="false">CONCATENATE("20",RIGHT($C$2,2),"-020")</f>
        <v>2025-020</v>
      </c>
      <c r="E23" s="243" t="n">
        <f aca="false">E22+14</f>
        <v>45725</v>
      </c>
      <c r="F23" s="316" t="n">
        <f aca="false">F22+14</f>
        <v>45738</v>
      </c>
      <c r="G23" s="85" t="n">
        <f aca="false">B23+2</f>
        <v>45754</v>
      </c>
      <c r="H23" s="246" t="n">
        <f aca="false">C23+3</f>
        <v>45761</v>
      </c>
    </row>
    <row r="24" customFormat="false" ht="17.25" hidden="false" customHeight="false" outlineLevel="0" collapsed="false">
      <c r="A24" s="301" t="n">
        <f aca="false">A23+14</f>
        <v>45753</v>
      </c>
      <c r="B24" s="302" t="n">
        <f aca="false">B23+14</f>
        <v>45766</v>
      </c>
      <c r="C24" s="309" t="n">
        <f aca="false">C23+14</f>
        <v>45772</v>
      </c>
      <c r="D24" s="304" t="str">
        <f aca="false">CONCATENATE("20",RIGHT($C$2,2),"-021")</f>
        <v>2025-021</v>
      </c>
      <c r="E24" s="301" t="n">
        <f aca="false">E23+14</f>
        <v>45739</v>
      </c>
      <c r="F24" s="317" t="n">
        <f aca="false">F23+14</f>
        <v>45752</v>
      </c>
      <c r="G24" s="264" t="n">
        <f aca="false">B24+2</f>
        <v>45768</v>
      </c>
      <c r="H24" s="313" t="n">
        <f aca="false">C24+3</f>
        <v>45775</v>
      </c>
    </row>
    <row r="25" customFormat="false" ht="17.25" hidden="false" customHeight="false" outlineLevel="0" collapsed="false">
      <c r="A25" s="243" t="n">
        <f aca="false">A24+14</f>
        <v>45767</v>
      </c>
      <c r="B25" s="314" t="n">
        <f aca="false">B24+14</f>
        <v>45780</v>
      </c>
      <c r="C25" s="244" t="n">
        <f aca="false">C24+14</f>
        <v>45786</v>
      </c>
      <c r="D25" s="315" t="str">
        <f aca="false">CONCATENATE("20",RIGHT($C$2,2),"-022")</f>
        <v>2025-022</v>
      </c>
      <c r="E25" s="243" t="n">
        <f aca="false">E24+14</f>
        <v>45753</v>
      </c>
      <c r="F25" s="316" t="n">
        <f aca="false">F24+14</f>
        <v>45766</v>
      </c>
      <c r="G25" s="85" t="n">
        <f aca="false">B25+2</f>
        <v>45782</v>
      </c>
      <c r="H25" s="246" t="n">
        <f aca="false">C25+3</f>
        <v>45789</v>
      </c>
    </row>
    <row r="26" customFormat="false" ht="17.25" hidden="false" customHeight="false" outlineLevel="0" collapsed="false">
      <c r="A26" s="301" t="n">
        <f aca="false">A25+14</f>
        <v>45781</v>
      </c>
      <c r="B26" s="302" t="n">
        <f aca="false">B25+14</f>
        <v>45794</v>
      </c>
      <c r="C26" s="309" t="n">
        <f aca="false">C25+14</f>
        <v>45800</v>
      </c>
      <c r="D26" s="304" t="str">
        <f aca="false">CONCATENATE("20",RIGHT($C$2,2),"-023")</f>
        <v>2025-023</v>
      </c>
      <c r="E26" s="301" t="n">
        <f aca="false">E25+14</f>
        <v>45767</v>
      </c>
      <c r="F26" s="317" t="n">
        <f aca="false">F25+14</f>
        <v>45780</v>
      </c>
      <c r="G26" s="264" t="n">
        <f aca="false">B26+2</f>
        <v>45796</v>
      </c>
      <c r="H26" s="313" t="n">
        <f aca="false">C26+3</f>
        <v>45803</v>
      </c>
    </row>
    <row r="27" customFormat="false" ht="17.25" hidden="false" customHeight="false" outlineLevel="0" collapsed="false">
      <c r="A27" s="243" t="n">
        <f aca="false">A26+14</f>
        <v>45795</v>
      </c>
      <c r="B27" s="314" t="n">
        <f aca="false">B26+14</f>
        <v>45808</v>
      </c>
      <c r="C27" s="244" t="n">
        <f aca="false">C26+14</f>
        <v>45814</v>
      </c>
      <c r="D27" s="315" t="str">
        <f aca="false">CONCATENATE("20",RIGHT($C$2,2),"-024")</f>
        <v>2025-024</v>
      </c>
      <c r="E27" s="243" t="n">
        <f aca="false">E26+14</f>
        <v>45781</v>
      </c>
      <c r="F27" s="316" t="n">
        <f aca="false">F26+14</f>
        <v>45794</v>
      </c>
      <c r="G27" s="85" t="n">
        <f aca="false">B27+2</f>
        <v>45810</v>
      </c>
      <c r="H27" s="246" t="n">
        <f aca="false">C27+3</f>
        <v>45817</v>
      </c>
    </row>
    <row r="28" customFormat="false" ht="17.25" hidden="false" customHeight="false" outlineLevel="0" collapsed="false">
      <c r="A28" s="301" t="n">
        <f aca="false">A27+14</f>
        <v>45809</v>
      </c>
      <c r="B28" s="302" t="n">
        <f aca="false">B27+14</f>
        <v>45822</v>
      </c>
      <c r="C28" s="309" t="n">
        <f aca="false">C27+14</f>
        <v>45828</v>
      </c>
      <c r="D28" s="304" t="str">
        <f aca="false">CONCATENATE("20",RIGHT($C$2,2),"-025")</f>
        <v>2025-025</v>
      </c>
      <c r="E28" s="301" t="n">
        <f aca="false">E27+14</f>
        <v>45795</v>
      </c>
      <c r="F28" s="317" t="n">
        <f aca="false">F27+14</f>
        <v>45808</v>
      </c>
      <c r="G28" s="264" t="str">
        <f aca="false">CONCATENATE("*",MONTH(B28+2),"/",DAY(B28+2),"/",YEAR(B28+2)-2000)</f>
        <v>*6/16/25</v>
      </c>
      <c r="H28" s="313" t="n">
        <f aca="false">C28+3</f>
        <v>45831</v>
      </c>
    </row>
    <row r="29" customFormat="false" ht="17.25" hidden="false" customHeight="false" outlineLevel="0" collapsed="false">
      <c r="A29" s="243" t="n">
        <f aca="false">A28+14</f>
        <v>45823</v>
      </c>
      <c r="B29" s="314" t="n">
        <f aca="false">B28+14</f>
        <v>45836</v>
      </c>
      <c r="C29" s="244" t="n">
        <f aca="false">C28+14</f>
        <v>45842</v>
      </c>
      <c r="D29" s="315" t="str">
        <f aca="false">CONCATENATE("20",RIGHT($C$2,2),"-026")</f>
        <v>2025-026</v>
      </c>
      <c r="E29" s="243" t="n">
        <f aca="false">E28+14</f>
        <v>45809</v>
      </c>
      <c r="F29" s="316" t="n">
        <f aca="false">F28+14</f>
        <v>45822</v>
      </c>
      <c r="G29" s="289" t="str">
        <f aca="false">CONCATENATE("DBE only ",MONTH(B29+2),"/",DAY(B29+2),"/",YEAR(B29+2)-2000)</f>
        <v>DBE only 6/30/25</v>
      </c>
      <c r="H29" s="246" t="n">
        <f aca="false">C29+3</f>
        <v>45845</v>
      </c>
    </row>
    <row r="30" customFormat="false" ht="17.25" hidden="false" customHeight="false" outlineLevel="0" collapsed="false">
      <c r="A30" s="301" t="n">
        <f aca="false">A29+14</f>
        <v>45837</v>
      </c>
      <c r="B30" s="302" t="n">
        <f aca="false">B29+14</f>
        <v>45850</v>
      </c>
      <c r="C30" s="309" t="n">
        <f aca="false">C29+14</f>
        <v>45856</v>
      </c>
      <c r="D30" s="304" t="str">
        <f aca="false">CONCATENATE("20",_xlfn.NUMBERVALUE(RIGHT($C$2,2))+1,"-001")</f>
        <v>2026-001</v>
      </c>
      <c r="E30" s="301" t="n">
        <f aca="false">E29+14</f>
        <v>45823</v>
      </c>
      <c r="F30" s="317" t="n">
        <f aca="false">F29+14</f>
        <v>45836</v>
      </c>
      <c r="G30" s="265" t="str">
        <f aca="false">CONCATENATE("DBE only ",MONTH(B30+2),"/",DAY(B30+2),"/",YEAR(B30+2)-2000)</f>
        <v>DBE only 7/14/25</v>
      </c>
      <c r="H30" s="313" t="n">
        <f aca="false">C30+3</f>
        <v>45859</v>
      </c>
    </row>
    <row r="31" customFormat="false" ht="17.25" hidden="false" customHeight="false" outlineLevel="0" collapsed="false">
      <c r="A31" s="319" t="n">
        <f aca="false">A30+14</f>
        <v>45851</v>
      </c>
      <c r="B31" s="320" t="n">
        <f aca="false">B30+14</f>
        <v>45864</v>
      </c>
      <c r="C31" s="321" t="n">
        <f aca="false">C30+14</f>
        <v>45870</v>
      </c>
      <c r="D31" s="328" t="str">
        <f aca="false">CONCATENATE("20",_xlfn.NUMBERVALUE(RIGHT($C$2,2))+1,"-002")</f>
        <v>2026-002</v>
      </c>
      <c r="E31" s="319" t="n">
        <f aca="false">E30+14</f>
        <v>45837</v>
      </c>
      <c r="F31" s="323" t="n">
        <f aca="false">F30+14</f>
        <v>45850</v>
      </c>
      <c r="G31" s="289" t="str">
        <f aca="false">CONCATENATE(MONTH(B31+2),"/",DAY(B31+2),"/",YEAR(B31+2)-2000)</f>
        <v>7/28/25</v>
      </c>
      <c r="H31" s="324" t="n">
        <f aca="false">C31+3</f>
        <v>45873</v>
      </c>
    </row>
    <row r="32" customFormat="false" ht="17.25" hidden="false" customHeight="false" outlineLevel="0" collapsed="false">
      <c r="A32" s="222"/>
      <c r="B32" s="223"/>
      <c r="D32" s="268" t="s">
        <v>162</v>
      </c>
      <c r="E32" s="127"/>
      <c r="F32" s="127"/>
      <c r="G32" s="103"/>
      <c r="H32" s="120"/>
    </row>
    <row r="33" customFormat="false" ht="12.75" hidden="false" customHeight="false" outlineLevel="0" collapsed="false">
      <c r="A33" s="148"/>
      <c r="B33" s="269" t="s">
        <v>122</v>
      </c>
      <c r="C33" s="269"/>
      <c r="D33" s="269"/>
      <c r="E33" s="229"/>
      <c r="F33" s="229"/>
      <c r="G33" s="103"/>
      <c r="H33" s="120"/>
    </row>
    <row r="34" customFormat="false" ht="12.75" hidden="false" customHeight="false" outlineLevel="0" collapsed="false">
      <c r="A34" s="148"/>
      <c r="B34" s="269" t="s">
        <v>123</v>
      </c>
      <c r="C34" s="269"/>
      <c r="D34" s="269"/>
      <c r="E34" s="120"/>
      <c r="F34" s="120"/>
      <c r="H34" s="120"/>
    </row>
  </sheetData>
  <mergeCells count="10">
    <mergeCell ref="A1:B1"/>
    <mergeCell ref="C1:D1"/>
    <mergeCell ref="E1:F1"/>
    <mergeCell ref="G1:G2"/>
    <mergeCell ref="A2:B2"/>
    <mergeCell ref="C2:D2"/>
    <mergeCell ref="E2:F2"/>
    <mergeCell ref="B33:D33"/>
    <mergeCell ref="E33:F33"/>
    <mergeCell ref="B34:D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11.6953125" defaultRowHeight="12.75" customHeight="true" zeroHeight="false" outlineLevelRow="0" outlineLevelCol="0"/>
  <cols>
    <col collapsed="false" customWidth="true" hidden="false" outlineLevel="0" max="3" min="1" style="2" width="12.13"/>
    <col collapsed="false" customWidth="true" hidden="false" outlineLevel="0" max="4" min="4" style="2" width="14.66"/>
    <col collapsed="false" customWidth="true" hidden="false" outlineLevel="0" max="6" min="5" style="2" width="12.13"/>
    <col collapsed="false" customWidth="true" hidden="false" outlineLevel="0" max="7" min="7" style="2" width="14.54"/>
    <col collapsed="false" customWidth="true" hidden="false" outlineLevel="0" max="8" min="8" style="2" width="13.13"/>
  </cols>
  <sheetData>
    <row r="1" customFormat="false" ht="17.25" hidden="false" customHeight="true" outlineLevel="0" collapsed="false">
      <c r="A1" s="296" t="s">
        <v>0</v>
      </c>
      <c r="B1" s="296"/>
      <c r="C1" s="231" t="s">
        <v>47</v>
      </c>
      <c r="D1" s="231" t="s">
        <v>2</v>
      </c>
      <c r="E1" s="297" t="s">
        <v>3</v>
      </c>
      <c r="F1" s="297"/>
      <c r="G1" s="327" t="s">
        <v>294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296</v>
      </c>
      <c r="D2" s="233"/>
      <c r="E2" s="193" t="s">
        <v>4</v>
      </c>
      <c r="F2" s="193"/>
      <c r="G2" s="327"/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300" t="s">
        <v>127</v>
      </c>
      <c r="H3" s="154" t="s">
        <v>17</v>
      </c>
    </row>
    <row r="4" customFormat="false" ht="17.25" hidden="false" customHeight="false" outlineLevel="0" collapsed="false">
      <c r="A4" s="301" t="n">
        <v>45837</v>
      </c>
      <c r="B4" s="302" t="n">
        <f aca="false">A4+13</f>
        <v>45850</v>
      </c>
      <c r="C4" s="309" t="n">
        <f aca="false">B4+6</f>
        <v>45856</v>
      </c>
      <c r="D4" s="304" t="str">
        <f aca="false">CONCATENATE("20",RIGHT($C$2,2),"-001")</f>
        <v>2026-001</v>
      </c>
      <c r="E4" s="301" t="n">
        <f aca="false">A4-14</f>
        <v>45823</v>
      </c>
      <c r="F4" s="302" t="n">
        <f aca="false">E4+13</f>
        <v>45836</v>
      </c>
      <c r="G4" s="265" t="str">
        <f aca="false">IF(AND(MONTH(A4+12)=7,DAY(A4+12)=4),CONCATENATE("DBE only ",MONTH(A4+9),"/",DAY(A4+9),"/",YEAR(A4+9)-2000),CONCATENATE("DBE only ",MONTH(A4+12),"/",DAY(A4+12),"/",YEAR(A4+12)-2000))</f>
        <v>DBE only 7/11/25</v>
      </c>
      <c r="H4" s="313" t="n">
        <f aca="false">A4+22</f>
        <v>45859</v>
      </c>
      <c r="J4" s="326"/>
    </row>
    <row r="5" customFormat="false" ht="17.25" hidden="false" customHeight="false" outlineLevel="0" collapsed="false">
      <c r="A5" s="243" t="n">
        <f aca="false">A4+14</f>
        <v>45851</v>
      </c>
      <c r="B5" s="314" t="n">
        <f aca="false">A5+13</f>
        <v>45864</v>
      </c>
      <c r="C5" s="244" t="n">
        <f aca="false">B5+6</f>
        <v>45870</v>
      </c>
      <c r="D5" s="315" t="str">
        <f aca="false">CONCATENATE("20",RIGHT($C$2,2),"-002")</f>
        <v>2026-002</v>
      </c>
      <c r="E5" s="243" t="n">
        <f aca="false">A5-14</f>
        <v>45837</v>
      </c>
      <c r="F5" s="316" t="n">
        <f aca="false">E5+13</f>
        <v>45850</v>
      </c>
      <c r="G5" s="85" t="n">
        <f aca="false">IF(AND(MONTH(B5+2)=7,DAY(B5+2)=19),B5+3,B5+2)</f>
        <v>45866</v>
      </c>
      <c r="H5" s="246" t="n">
        <f aca="false">A5+22</f>
        <v>45873</v>
      </c>
    </row>
    <row r="6" customFormat="false" ht="17.25" hidden="false" customHeight="false" outlineLevel="0" collapsed="false">
      <c r="A6" s="301" t="n">
        <f aca="false">A5+14</f>
        <v>45865</v>
      </c>
      <c r="B6" s="302" t="n">
        <f aca="false">A6+13</f>
        <v>45878</v>
      </c>
      <c r="C6" s="309" t="n">
        <f aca="false">B6+6</f>
        <v>45884</v>
      </c>
      <c r="D6" s="304" t="str">
        <f aca="false">CONCATENATE("20",RIGHT($C$2,2),"-003")</f>
        <v>2026-003</v>
      </c>
      <c r="E6" s="301" t="n">
        <f aca="false">A6-14</f>
        <v>45851</v>
      </c>
      <c r="F6" s="317" t="n">
        <f aca="false">E6+13</f>
        <v>45864</v>
      </c>
      <c r="G6" s="264" t="n">
        <f aca="false">B6+2</f>
        <v>45880</v>
      </c>
      <c r="H6" s="313" t="n">
        <f aca="false">A6+22</f>
        <v>45887</v>
      </c>
    </row>
    <row r="7" customFormat="false" ht="17.25" hidden="false" customHeight="false" outlineLevel="0" collapsed="false">
      <c r="A7" s="243" t="n">
        <f aca="false">A6+14</f>
        <v>45879</v>
      </c>
      <c r="B7" s="314" t="n">
        <f aca="false">A7+13</f>
        <v>45892</v>
      </c>
      <c r="C7" s="244" t="n">
        <f aca="false">B7+6</f>
        <v>45898</v>
      </c>
      <c r="D7" s="315" t="str">
        <f aca="false">CONCATENATE("20",RIGHT($C$2,2),"-004")</f>
        <v>2026-004</v>
      </c>
      <c r="E7" s="243" t="n">
        <f aca="false">A7-14</f>
        <v>45865</v>
      </c>
      <c r="F7" s="316" t="n">
        <f aca="false">E7+13</f>
        <v>45878</v>
      </c>
      <c r="G7" s="85" t="n">
        <f aca="false">IF(AND(MONTH(B7+2)=7,DAY(B7+2)=19),B7+3,B7+2)</f>
        <v>45894</v>
      </c>
      <c r="H7" s="246" t="n">
        <v>45902</v>
      </c>
    </row>
    <row r="8" customFormat="false" ht="17.25" hidden="false" customHeight="false" outlineLevel="0" collapsed="false">
      <c r="A8" s="301" t="n">
        <f aca="false">A7+14</f>
        <v>45893</v>
      </c>
      <c r="B8" s="302" t="n">
        <f aca="false">A8+13</f>
        <v>45906</v>
      </c>
      <c r="C8" s="309" t="n">
        <f aca="false">B8+6</f>
        <v>45912</v>
      </c>
      <c r="D8" s="304" t="str">
        <f aca="false">CONCATENATE("20",RIGHT($C$2,2),"-005")</f>
        <v>2026-005</v>
      </c>
      <c r="E8" s="301" t="n">
        <f aca="false">A8-14</f>
        <v>45879</v>
      </c>
      <c r="F8" s="317" t="n">
        <f aca="false">E8+13</f>
        <v>45892</v>
      </c>
      <c r="G8" s="264" t="n">
        <f aca="false">B8+2</f>
        <v>45908</v>
      </c>
      <c r="H8" s="313" t="n">
        <f aca="false">IF(WEEKDAY(A8+22)=2,A8+23,A8+22)</f>
        <v>45916</v>
      </c>
    </row>
    <row r="9" customFormat="false" ht="17.25" hidden="false" customHeight="false" outlineLevel="0" collapsed="false">
      <c r="A9" s="243" t="n">
        <f aca="false">A8+14</f>
        <v>45907</v>
      </c>
      <c r="B9" s="314" t="n">
        <f aca="false">A9+13</f>
        <v>45920</v>
      </c>
      <c r="C9" s="244" t="n">
        <f aca="false">B9+6</f>
        <v>45926</v>
      </c>
      <c r="D9" s="315" t="str">
        <f aca="false">CONCATENATE("20",RIGHT($C$2,2),"-006")</f>
        <v>2026-006</v>
      </c>
      <c r="E9" s="243" t="n">
        <f aca="false">A9-14</f>
        <v>45893</v>
      </c>
      <c r="F9" s="316" t="n">
        <f aca="false">E9+13</f>
        <v>45906</v>
      </c>
      <c r="G9" s="85" t="n">
        <f aca="false">IF(AND(MONTH(B9+2)=7,DAY(B9+2)=19),B9+3,B9+2)</f>
        <v>45922</v>
      </c>
      <c r="H9" s="246" t="n">
        <f aca="false">A9+22</f>
        <v>45929</v>
      </c>
    </row>
    <row r="10" customFormat="false" ht="17.25" hidden="false" customHeight="false" outlineLevel="0" collapsed="false">
      <c r="A10" s="301" t="n">
        <f aca="false">A9+14</f>
        <v>45921</v>
      </c>
      <c r="B10" s="302" t="n">
        <f aca="false">A10+13</f>
        <v>45934</v>
      </c>
      <c r="C10" s="309" t="n">
        <f aca="false">B10+6</f>
        <v>45940</v>
      </c>
      <c r="D10" s="304" t="str">
        <f aca="false">CONCATENATE("20",RIGHT($C$2,2),"-007")</f>
        <v>2026-007</v>
      </c>
      <c r="E10" s="301" t="n">
        <f aca="false">A10-14</f>
        <v>45907</v>
      </c>
      <c r="F10" s="317" t="n">
        <f aca="false">E10+13</f>
        <v>45920</v>
      </c>
      <c r="G10" s="264" t="n">
        <f aca="false">B10+2</f>
        <v>45936</v>
      </c>
      <c r="H10" s="313" t="n">
        <f aca="false">A10+22</f>
        <v>45943</v>
      </c>
    </row>
    <row r="11" customFormat="false" ht="17.25" hidden="false" customHeight="false" outlineLevel="0" collapsed="false">
      <c r="A11" s="243" t="n">
        <f aca="false">A10+14</f>
        <v>45935</v>
      </c>
      <c r="B11" s="314" t="n">
        <f aca="false">A11+13</f>
        <v>45948</v>
      </c>
      <c r="C11" s="244" t="n">
        <f aca="false">B11+6</f>
        <v>45954</v>
      </c>
      <c r="D11" s="315" t="str">
        <f aca="false">CONCATENATE("20",RIGHT($C$2,2),"-008")</f>
        <v>2026-008</v>
      </c>
      <c r="E11" s="243" t="n">
        <f aca="false">A11-14</f>
        <v>45921</v>
      </c>
      <c r="F11" s="316" t="n">
        <f aca="false">E11+13</f>
        <v>45934</v>
      </c>
      <c r="G11" s="85" t="n">
        <f aca="false">IF(AND(MONTH(B11+2)=7,DAY(B11+2)=19),B11+3,B11+2)</f>
        <v>45950</v>
      </c>
      <c r="H11" s="246" t="n">
        <f aca="false">A11+22</f>
        <v>45957</v>
      </c>
    </row>
    <row r="12" customFormat="false" ht="17.25" hidden="false" customHeight="false" outlineLevel="0" collapsed="false">
      <c r="A12" s="301" t="n">
        <f aca="false">A11+14</f>
        <v>45949</v>
      </c>
      <c r="B12" s="302" t="n">
        <f aca="false">A12+13</f>
        <v>45962</v>
      </c>
      <c r="C12" s="309" t="n">
        <f aca="false">B12+6</f>
        <v>45968</v>
      </c>
      <c r="D12" s="304" t="str">
        <f aca="false">CONCATENATE("20",RIGHT($C$2,2),"-009")</f>
        <v>2026-009</v>
      </c>
      <c r="E12" s="301" t="n">
        <f aca="false">A12-14</f>
        <v>45935</v>
      </c>
      <c r="F12" s="317" t="n">
        <f aca="false">E12+13</f>
        <v>45948</v>
      </c>
      <c r="G12" s="264" t="n">
        <f aca="false">B12+2</f>
        <v>45964</v>
      </c>
      <c r="H12" s="313" t="n">
        <f aca="false">A12+22</f>
        <v>45971</v>
      </c>
    </row>
    <row r="13" customFormat="false" ht="17.25" hidden="false" customHeight="false" outlineLevel="0" collapsed="false">
      <c r="A13" s="243" t="n">
        <f aca="false">A12+14</f>
        <v>45963</v>
      </c>
      <c r="B13" s="314" t="n">
        <f aca="false">A13+13</f>
        <v>45976</v>
      </c>
      <c r="C13" s="244" t="n">
        <f aca="false">B13+6</f>
        <v>45982</v>
      </c>
      <c r="D13" s="315" t="str">
        <f aca="false">CONCATENATE("20",RIGHT($C$2,2),"-010")</f>
        <v>2026-010</v>
      </c>
      <c r="E13" s="243" t="n">
        <f aca="false">A13-14</f>
        <v>45949</v>
      </c>
      <c r="F13" s="316" t="n">
        <f aca="false">E13+13</f>
        <v>45962</v>
      </c>
      <c r="G13" s="85" t="n">
        <f aca="false">IF(AND(MONTH(B13+2)=7,DAY(B13+2)=19),B13+3,B13+2)</f>
        <v>45978</v>
      </c>
      <c r="H13" s="246" t="n">
        <f aca="false">A13+22</f>
        <v>45985</v>
      </c>
    </row>
    <row r="14" customFormat="false" ht="17.25" hidden="false" customHeight="false" outlineLevel="0" collapsed="false">
      <c r="A14" s="301" t="n">
        <f aca="false">A13+14</f>
        <v>45977</v>
      </c>
      <c r="B14" s="302" t="n">
        <f aca="false">A14+13</f>
        <v>45990</v>
      </c>
      <c r="C14" s="309" t="n">
        <f aca="false">B14+6</f>
        <v>45996</v>
      </c>
      <c r="D14" s="304" t="str">
        <f aca="false">CONCATENATE("20",RIGHT($C$2,2),"-011")</f>
        <v>2026-011</v>
      </c>
      <c r="E14" s="301" t="n">
        <f aca="false">A14-14</f>
        <v>45963</v>
      </c>
      <c r="F14" s="317" t="n">
        <f aca="false">E14+13</f>
        <v>45976</v>
      </c>
      <c r="G14" s="264" t="n">
        <f aca="false">B14+2</f>
        <v>45992</v>
      </c>
      <c r="H14" s="313" t="n">
        <f aca="false">A14+22</f>
        <v>45999</v>
      </c>
    </row>
    <row r="15" customFormat="false" ht="17.25" hidden="false" customHeight="false" outlineLevel="0" collapsed="false">
      <c r="A15" s="243" t="n">
        <f aca="false">A14+14</f>
        <v>45991</v>
      </c>
      <c r="B15" s="314" t="n">
        <f aca="false">A15+13</f>
        <v>46004</v>
      </c>
      <c r="C15" s="244" t="n">
        <f aca="false">B15+6</f>
        <v>46010</v>
      </c>
      <c r="D15" s="315" t="str">
        <f aca="false">CONCATENATE("20",RIGHT($C$2,2),"-012")</f>
        <v>2026-012</v>
      </c>
      <c r="E15" s="243" t="n">
        <f aca="false">A15-14</f>
        <v>45977</v>
      </c>
      <c r="F15" s="316" t="n">
        <f aca="false">E15+13</f>
        <v>45990</v>
      </c>
      <c r="G15" s="85" t="n">
        <f aca="false">IF(AND(MONTH(B15+2)=7,DAY(B15+2)=19),B15+3,B15+2)</f>
        <v>46006</v>
      </c>
      <c r="H15" s="246" t="n">
        <f aca="false">A15+22</f>
        <v>46013</v>
      </c>
    </row>
    <row r="16" customFormat="false" ht="17.25" hidden="false" customHeight="false" outlineLevel="0" collapsed="false">
      <c r="A16" s="301" t="n">
        <f aca="false">A15+14</f>
        <v>46005</v>
      </c>
      <c r="B16" s="302" t="n">
        <f aca="false">A16+13</f>
        <v>46018</v>
      </c>
      <c r="C16" s="309" t="n">
        <f aca="false">B16+6</f>
        <v>46024</v>
      </c>
      <c r="D16" s="304" t="str">
        <f aca="false">CONCATENATE("20",RIGHT($C$2,2),"-013")</f>
        <v>2026-013</v>
      </c>
      <c r="E16" s="301" t="n">
        <f aca="false">A16-14</f>
        <v>45991</v>
      </c>
      <c r="F16" s="317" t="n">
        <f aca="false">E16+13</f>
        <v>46004</v>
      </c>
      <c r="G16" s="264" t="n">
        <v>46013</v>
      </c>
      <c r="H16" s="313" t="n">
        <f aca="false">A16+22</f>
        <v>46027</v>
      </c>
    </row>
    <row r="17" customFormat="false" ht="17.25" hidden="false" customHeight="false" outlineLevel="0" collapsed="false">
      <c r="A17" s="243" t="n">
        <f aca="false">A16+14</f>
        <v>46019</v>
      </c>
      <c r="B17" s="314" t="n">
        <f aca="false">A17+13</f>
        <v>46032</v>
      </c>
      <c r="C17" s="244" t="n">
        <f aca="false">B17+6</f>
        <v>46038</v>
      </c>
      <c r="D17" s="315" t="str">
        <f aca="false">CONCATENATE("20",RIGHT($C$2,2),"-014")</f>
        <v>2026-014</v>
      </c>
      <c r="E17" s="243" t="n">
        <f aca="false">A17-14</f>
        <v>46005</v>
      </c>
      <c r="F17" s="316" t="n">
        <f aca="false">E17+13</f>
        <v>46018</v>
      </c>
      <c r="G17" s="85" t="n">
        <f aca="false">IF(AND(MONTH(B17+2)=7,DAY(B17+2)=19),B17+3,B17+2)</f>
        <v>46034</v>
      </c>
      <c r="H17" s="246" t="n">
        <v>45677</v>
      </c>
    </row>
    <row r="18" customFormat="false" ht="17.25" hidden="false" customHeight="false" outlineLevel="0" collapsed="false">
      <c r="A18" s="301" t="n">
        <f aca="false">A17+14</f>
        <v>46033</v>
      </c>
      <c r="B18" s="302" t="n">
        <f aca="false">A18+13</f>
        <v>46046</v>
      </c>
      <c r="C18" s="309" t="n">
        <f aca="false">B18+6</f>
        <v>46052</v>
      </c>
      <c r="D18" s="304" t="str">
        <f aca="false">CONCATENATE("20",RIGHT($C$2,2),"-015")</f>
        <v>2026-015</v>
      </c>
      <c r="E18" s="301" t="n">
        <f aca="false">A18-14</f>
        <v>46019</v>
      </c>
      <c r="F18" s="317" t="n">
        <f aca="false">E18+13</f>
        <v>46032</v>
      </c>
      <c r="G18" s="264" t="n">
        <f aca="false">B18+2</f>
        <v>46048</v>
      </c>
      <c r="H18" s="313" t="n">
        <f aca="false">A18+22</f>
        <v>46055</v>
      </c>
      <c r="J18" s="326"/>
    </row>
    <row r="19" customFormat="false" ht="17.25" hidden="false" customHeight="false" outlineLevel="0" collapsed="false">
      <c r="A19" s="243" t="n">
        <f aca="false">A18+14</f>
        <v>46047</v>
      </c>
      <c r="B19" s="314" t="n">
        <f aca="false">A19+13</f>
        <v>46060</v>
      </c>
      <c r="C19" s="244" t="n">
        <f aca="false">B19+6</f>
        <v>46066</v>
      </c>
      <c r="D19" s="315" t="str">
        <f aca="false">CONCATENATE("20",RIGHT($C$2,2),"-016")</f>
        <v>2026-016</v>
      </c>
      <c r="E19" s="243" t="n">
        <f aca="false">A19-14</f>
        <v>46033</v>
      </c>
      <c r="F19" s="316" t="n">
        <f aca="false">E19+13</f>
        <v>46046</v>
      </c>
      <c r="G19" s="85" t="n">
        <f aca="false">IF(AND(MONTH(B19+2)=7,DAY(B19+2)=19),B19+3,B19+2)</f>
        <v>46062</v>
      </c>
      <c r="H19" s="246" t="n">
        <f aca="false">A19+22</f>
        <v>46069</v>
      </c>
    </row>
    <row r="20" customFormat="false" ht="17.25" hidden="false" customHeight="false" outlineLevel="0" collapsed="false">
      <c r="A20" s="301" t="n">
        <f aca="false">A19+14</f>
        <v>46061</v>
      </c>
      <c r="B20" s="302" t="n">
        <f aca="false">A20+13</f>
        <v>46074</v>
      </c>
      <c r="C20" s="309" t="n">
        <f aca="false">B20+6</f>
        <v>46080</v>
      </c>
      <c r="D20" s="304" t="str">
        <f aca="false">CONCATENATE("20",RIGHT($C$2,2),"-017")</f>
        <v>2026-017</v>
      </c>
      <c r="E20" s="301" t="n">
        <f aca="false">A20-14</f>
        <v>46047</v>
      </c>
      <c r="F20" s="317" t="n">
        <f aca="false">E20+13</f>
        <v>46060</v>
      </c>
      <c r="G20" s="264" t="n">
        <f aca="false">B20+2</f>
        <v>46076</v>
      </c>
      <c r="H20" s="313" t="n">
        <f aca="false">A20+22</f>
        <v>46083</v>
      </c>
    </row>
    <row r="21" customFormat="false" ht="17.25" hidden="false" customHeight="false" outlineLevel="0" collapsed="false">
      <c r="A21" s="243" t="n">
        <f aca="false">A20+14</f>
        <v>46075</v>
      </c>
      <c r="B21" s="314" t="n">
        <f aca="false">A21+13</f>
        <v>46088</v>
      </c>
      <c r="C21" s="244" t="n">
        <f aca="false">B21+6</f>
        <v>46094</v>
      </c>
      <c r="D21" s="315" t="str">
        <f aca="false">CONCATENATE("20",RIGHT($C$2,2),"-018")</f>
        <v>2026-018</v>
      </c>
      <c r="E21" s="243" t="n">
        <f aca="false">A21-14</f>
        <v>46061</v>
      </c>
      <c r="F21" s="316" t="n">
        <f aca="false">E21+13</f>
        <v>46074</v>
      </c>
      <c r="G21" s="85" t="n">
        <f aca="false">IF(AND(MONTH(B21+2)=7,DAY(B21+2)=19),B21+3,B21+2)</f>
        <v>46090</v>
      </c>
      <c r="H21" s="246" t="n">
        <f aca="false">A21+22</f>
        <v>46097</v>
      </c>
    </row>
    <row r="22" customFormat="false" ht="17.25" hidden="false" customHeight="false" outlineLevel="0" collapsed="false">
      <c r="A22" s="301" t="n">
        <f aca="false">A21+14</f>
        <v>46089</v>
      </c>
      <c r="B22" s="302" t="n">
        <f aca="false">A22+13</f>
        <v>46102</v>
      </c>
      <c r="C22" s="309" t="n">
        <f aca="false">B22+6</f>
        <v>46108</v>
      </c>
      <c r="D22" s="304" t="str">
        <f aca="false">CONCATENATE("20",RIGHT($C$2,2),"-019")</f>
        <v>2026-019</v>
      </c>
      <c r="E22" s="301" t="n">
        <f aca="false">A22-14</f>
        <v>46075</v>
      </c>
      <c r="F22" s="317" t="n">
        <f aca="false">E22+13</f>
        <v>46088</v>
      </c>
      <c r="G22" s="264" t="n">
        <f aca="false">B22+2</f>
        <v>46104</v>
      </c>
      <c r="H22" s="313" t="n">
        <f aca="false">A22+22</f>
        <v>46111</v>
      </c>
    </row>
    <row r="23" customFormat="false" ht="17.25" hidden="false" customHeight="false" outlineLevel="0" collapsed="false">
      <c r="A23" s="243" t="n">
        <f aca="false">A22+14</f>
        <v>46103</v>
      </c>
      <c r="B23" s="314" t="n">
        <f aca="false">A23+13</f>
        <v>46116</v>
      </c>
      <c r="C23" s="244" t="n">
        <f aca="false">B23+6</f>
        <v>46122</v>
      </c>
      <c r="D23" s="315" t="str">
        <f aca="false">CONCATENATE("20",RIGHT($C$2,2),"-020")</f>
        <v>2026-020</v>
      </c>
      <c r="E23" s="243" t="n">
        <f aca="false">A23-14</f>
        <v>46089</v>
      </c>
      <c r="F23" s="316" t="n">
        <f aca="false">E23+13</f>
        <v>46102</v>
      </c>
      <c r="G23" s="85" t="n">
        <f aca="false">IF(AND(MONTH(B23+2)=7,DAY(B23+2)=19),B23+3,B23+2)</f>
        <v>46118</v>
      </c>
      <c r="H23" s="246" t="n">
        <f aca="false">A23+22</f>
        <v>46125</v>
      </c>
    </row>
    <row r="24" customFormat="false" ht="17.25" hidden="false" customHeight="false" outlineLevel="0" collapsed="false">
      <c r="A24" s="301" t="n">
        <f aca="false">A23+14</f>
        <v>46117</v>
      </c>
      <c r="B24" s="302" t="n">
        <f aca="false">A24+13</f>
        <v>46130</v>
      </c>
      <c r="C24" s="309" t="n">
        <f aca="false">B24+6</f>
        <v>46136</v>
      </c>
      <c r="D24" s="304" t="str">
        <f aca="false">CONCATENATE("20",RIGHT($C$2,2),"-021")</f>
        <v>2026-021</v>
      </c>
      <c r="E24" s="301" t="n">
        <f aca="false">A24-14</f>
        <v>46103</v>
      </c>
      <c r="F24" s="317" t="n">
        <f aca="false">E24+13</f>
        <v>46116</v>
      </c>
      <c r="G24" s="264" t="n">
        <f aca="false">B24+2</f>
        <v>46132</v>
      </c>
      <c r="H24" s="313" t="n">
        <f aca="false">A24+22</f>
        <v>46139</v>
      </c>
    </row>
    <row r="25" customFormat="false" ht="17.25" hidden="false" customHeight="false" outlineLevel="0" collapsed="false">
      <c r="A25" s="243" t="n">
        <f aca="false">A24+14</f>
        <v>46131</v>
      </c>
      <c r="B25" s="314" t="n">
        <f aca="false">A25+13</f>
        <v>46144</v>
      </c>
      <c r="C25" s="244" t="n">
        <f aca="false">B25+6</f>
        <v>46150</v>
      </c>
      <c r="D25" s="315" t="str">
        <f aca="false">CONCATENATE("20",RIGHT($C$2,2),"-022")</f>
        <v>2026-022</v>
      </c>
      <c r="E25" s="243" t="n">
        <f aca="false">A25-14</f>
        <v>46117</v>
      </c>
      <c r="F25" s="316" t="n">
        <f aca="false">E25+13</f>
        <v>46130</v>
      </c>
      <c r="G25" s="85" t="n">
        <f aca="false">IF(AND(MONTH(B25+2)=7,DAY(B25+2)=19),B25+3,B25+2)</f>
        <v>46146</v>
      </c>
      <c r="H25" s="246" t="n">
        <f aca="false">A25+22</f>
        <v>46153</v>
      </c>
    </row>
    <row r="26" customFormat="false" ht="17.25" hidden="false" customHeight="false" outlineLevel="0" collapsed="false">
      <c r="A26" s="301" t="n">
        <f aca="false">A25+14</f>
        <v>46145</v>
      </c>
      <c r="B26" s="302" t="n">
        <f aca="false">A26+13</f>
        <v>46158</v>
      </c>
      <c r="C26" s="309" t="n">
        <f aca="false">B26+6</f>
        <v>46164</v>
      </c>
      <c r="D26" s="304" t="str">
        <f aca="false">CONCATENATE("20",RIGHT($C$2,2),"-023")</f>
        <v>2026-023</v>
      </c>
      <c r="E26" s="301" t="n">
        <f aca="false">A26-14</f>
        <v>46131</v>
      </c>
      <c r="F26" s="317" t="n">
        <f aca="false">E26+13</f>
        <v>46144</v>
      </c>
      <c r="G26" s="264" t="n">
        <f aca="false">B26+2</f>
        <v>46160</v>
      </c>
      <c r="H26" s="313" t="n">
        <v>45803</v>
      </c>
    </row>
    <row r="27" customFormat="false" ht="17.25" hidden="false" customHeight="false" outlineLevel="0" collapsed="false">
      <c r="A27" s="243" t="n">
        <f aca="false">A26+14</f>
        <v>46159</v>
      </c>
      <c r="B27" s="314" t="n">
        <f aca="false">A27+13</f>
        <v>46172</v>
      </c>
      <c r="C27" s="244" t="n">
        <f aca="false">B27+6</f>
        <v>46178</v>
      </c>
      <c r="D27" s="315" t="str">
        <f aca="false">CONCATENATE("20",RIGHT($C$2,2),"-024")</f>
        <v>2026-024</v>
      </c>
      <c r="E27" s="243" t="n">
        <f aca="false">A27-14</f>
        <v>46145</v>
      </c>
      <c r="F27" s="316" t="n">
        <f aca="false">E27+13</f>
        <v>46158</v>
      </c>
      <c r="G27" s="85" t="n">
        <f aca="false">IF(AND(MONTH(B27+2)=7,DAY(B27+2)=19),B27+3,B27+2)</f>
        <v>46174</v>
      </c>
      <c r="H27" s="246" t="n">
        <f aca="false">A27+22</f>
        <v>46181</v>
      </c>
    </row>
    <row r="28" customFormat="false" ht="17.25" hidden="false" customHeight="false" outlineLevel="0" collapsed="false">
      <c r="A28" s="301" t="n">
        <f aca="false">A27+14</f>
        <v>46173</v>
      </c>
      <c r="B28" s="302" t="n">
        <f aca="false">A28+13</f>
        <v>46186</v>
      </c>
      <c r="C28" s="309" t="n">
        <f aca="false">B28+6</f>
        <v>46192</v>
      </c>
      <c r="D28" s="304" t="str">
        <f aca="false">CONCATENATE("20",RIGHT($C$2,2),"-025")</f>
        <v>2026-025</v>
      </c>
      <c r="E28" s="301" t="n">
        <f aca="false">A28-14</f>
        <v>46159</v>
      </c>
      <c r="F28" s="317" t="n">
        <f aca="false">E28+13</f>
        <v>46172</v>
      </c>
      <c r="G28" s="264" t="n">
        <f aca="false">B28+2</f>
        <v>46188</v>
      </c>
      <c r="H28" s="313" t="n">
        <f aca="false">A28+22</f>
        <v>46195</v>
      </c>
    </row>
    <row r="29" customFormat="false" ht="17.25" hidden="false" customHeight="false" outlineLevel="0" collapsed="false">
      <c r="A29" s="243" t="n">
        <f aca="false">A28+14</f>
        <v>46187</v>
      </c>
      <c r="B29" s="314" t="n">
        <f aca="false">A29+13</f>
        <v>46200</v>
      </c>
      <c r="C29" s="244" t="n">
        <v>46205</v>
      </c>
      <c r="D29" s="315" t="str">
        <f aca="false">CONCATENATE("20",RIGHT($C$2,2),"-026")</f>
        <v>2026-026</v>
      </c>
      <c r="E29" s="243" t="n">
        <f aca="false">A29-14</f>
        <v>46173</v>
      </c>
      <c r="F29" s="316" t="n">
        <f aca="false">E29+13</f>
        <v>46186</v>
      </c>
      <c r="G29" s="289" t="str">
        <f aca="false">CONCATENATE("DBE only ",MONTH(B29+2),"/",DAY(B29+2),"/",YEAR(B29+2)-2000)</f>
        <v>DBE only 6/29/26</v>
      </c>
      <c r="H29" s="246" t="n">
        <f aca="false">A29+22</f>
        <v>46209</v>
      </c>
    </row>
    <row r="30" customFormat="false" ht="17.25" hidden="false" customHeight="false" outlineLevel="0" collapsed="false">
      <c r="A30" s="301" t="n">
        <f aca="false">A29+14</f>
        <v>46201</v>
      </c>
      <c r="B30" s="302" t="n">
        <f aca="false">A30+13</f>
        <v>46214</v>
      </c>
      <c r="C30" s="309" t="n">
        <f aca="false">B30+6</f>
        <v>46220</v>
      </c>
      <c r="D30" s="304" t="str">
        <f aca="false">CONCATENATE("20",_xlfn.NUMBERVALUE(RIGHT($C$2,2))+1,"-001")</f>
        <v>2027-001</v>
      </c>
      <c r="E30" s="301" t="n">
        <f aca="false">A30-14</f>
        <v>46187</v>
      </c>
      <c r="F30" s="317" t="n">
        <f aca="false">E30+13</f>
        <v>46200</v>
      </c>
      <c r="G30" s="265" t="str">
        <f aca="false">CONCATENATE("DBE only ",MONTH(B30+2),"/",DAY(B30+2),"/",YEAR(B30+2)-2000)</f>
        <v>DBE only 7/13/26</v>
      </c>
      <c r="H30" s="313" t="n">
        <f aca="false">A30+22</f>
        <v>46223</v>
      </c>
    </row>
    <row r="31" customFormat="false" ht="17.25" hidden="false" customHeight="false" outlineLevel="0" collapsed="false">
      <c r="A31" s="319" t="n">
        <f aca="false">A30+14</f>
        <v>46215</v>
      </c>
      <c r="B31" s="323" t="n">
        <f aca="false">A31+13</f>
        <v>46228</v>
      </c>
      <c r="C31" s="329" t="n">
        <f aca="false">B31+6</f>
        <v>46234</v>
      </c>
      <c r="D31" s="328" t="str">
        <f aca="false">CONCATENATE("20",_xlfn.NUMBERVALUE(RIGHT($C$2,2))+1,"-002")</f>
        <v>2027-002</v>
      </c>
      <c r="E31" s="319" t="n">
        <f aca="false">A31-14</f>
        <v>46201</v>
      </c>
      <c r="F31" s="323" t="n">
        <f aca="false">E31+13</f>
        <v>46214</v>
      </c>
      <c r="G31" s="289" t="str">
        <f aca="false">CONCATENATE(MONTH(B31+2),"/",DAY(B31+2),"/",YEAR(B31+2)-2000)</f>
        <v>7/27/26</v>
      </c>
      <c r="H31" s="324" t="n">
        <f aca="false">A31+22</f>
        <v>46237</v>
      </c>
    </row>
    <row r="32" customFormat="false" ht="17.25" hidden="false" customHeight="false" outlineLevel="0" collapsed="false">
      <c r="A32" s="222"/>
      <c r="B32" s="330"/>
      <c r="C32" s="331"/>
      <c r="D32" s="268" t="s">
        <v>162</v>
      </c>
      <c r="E32" s="127"/>
      <c r="F32" s="127"/>
      <c r="G32" s="103"/>
      <c r="H32" s="120"/>
    </row>
    <row r="33" customFormat="false" ht="12.75" hidden="false" customHeight="false" outlineLevel="0" collapsed="false">
      <c r="A33" s="148"/>
      <c r="B33" s="269" t="s">
        <v>123</v>
      </c>
      <c r="C33" s="269"/>
      <c r="D33" s="269"/>
      <c r="E33" s="229"/>
      <c r="F33" s="229"/>
      <c r="G33" s="103"/>
      <c r="H33" s="120"/>
    </row>
    <row r="34" customFormat="false" ht="12.75" hidden="false" customHeight="false" outlineLevel="0" collapsed="false">
      <c r="A34" s="148"/>
      <c r="E34" s="120"/>
      <c r="F34" s="120"/>
      <c r="H34" s="120"/>
    </row>
  </sheetData>
  <mergeCells count="9">
    <mergeCell ref="A1:B1"/>
    <mergeCell ref="C1:D1"/>
    <mergeCell ref="E1:F1"/>
    <mergeCell ref="G1:G2"/>
    <mergeCell ref="A2:B2"/>
    <mergeCell ref="C2:D2"/>
    <mergeCell ref="E2:F2"/>
    <mergeCell ref="B33:D33"/>
    <mergeCell ref="E33:F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0" activeCellId="0" sqref="H30"/>
    </sheetView>
  </sheetViews>
  <sheetFormatPr defaultColWidth="11.6953125" defaultRowHeight="12.75" customHeight="true" zeroHeight="false" outlineLevelRow="0" outlineLevelCol="0"/>
  <cols>
    <col collapsed="false" customWidth="true" hidden="false" outlineLevel="0" max="3" min="1" style="2" width="12.13"/>
    <col collapsed="false" customWidth="true" hidden="false" outlineLevel="0" max="4" min="4" style="2" width="14.66"/>
    <col collapsed="false" customWidth="true" hidden="false" outlineLevel="0" max="6" min="5" style="2" width="12.13"/>
    <col collapsed="false" customWidth="true" hidden="false" outlineLevel="0" max="7" min="7" style="2" width="14.54"/>
    <col collapsed="false" customWidth="true" hidden="false" outlineLevel="0" max="8" min="8" style="2" width="13.13"/>
  </cols>
  <sheetData>
    <row r="1" customFormat="false" ht="17.25" hidden="false" customHeight="true" outlineLevel="0" collapsed="false">
      <c r="A1" s="296" t="s">
        <v>0</v>
      </c>
      <c r="B1" s="296"/>
      <c r="C1" s="231" t="s">
        <v>47</v>
      </c>
      <c r="D1" s="231" t="s">
        <v>2</v>
      </c>
      <c r="E1" s="297" t="s">
        <v>3</v>
      </c>
      <c r="F1" s="297"/>
      <c r="G1" s="327" t="s">
        <v>294</v>
      </c>
      <c r="H1" s="152" t="s">
        <v>11</v>
      </c>
    </row>
    <row r="2" customFormat="false" ht="17.25" hidden="false" customHeight="false" outlineLevel="0" collapsed="false">
      <c r="A2" s="67" t="s">
        <v>4</v>
      </c>
      <c r="B2" s="67"/>
      <c r="C2" s="233" t="s">
        <v>297</v>
      </c>
      <c r="D2" s="233"/>
      <c r="E2" s="193" t="s">
        <v>4</v>
      </c>
      <c r="F2" s="193"/>
      <c r="G2" s="327"/>
      <c r="H2" s="154" t="s">
        <v>14</v>
      </c>
    </row>
    <row r="3" customFormat="false" ht="17.25" hidden="false" customHeight="false" outlineLevel="0" collapsed="false">
      <c r="A3" s="67" t="s">
        <v>6</v>
      </c>
      <c r="B3" s="194" t="s">
        <v>7</v>
      </c>
      <c r="C3" s="234" t="s">
        <v>15</v>
      </c>
      <c r="D3" s="235" t="s">
        <v>39</v>
      </c>
      <c r="E3" s="194" t="s">
        <v>6</v>
      </c>
      <c r="F3" s="194" t="s">
        <v>7</v>
      </c>
      <c r="G3" s="300" t="s">
        <v>127</v>
      </c>
      <c r="H3" s="154" t="s">
        <v>17</v>
      </c>
    </row>
    <row r="4" customFormat="false" ht="17.25" hidden="false" customHeight="false" outlineLevel="0" collapsed="false">
      <c r="A4" s="301" t="n">
        <v>46201</v>
      </c>
      <c r="B4" s="302" t="n">
        <f aca="false">A4+13</f>
        <v>46214</v>
      </c>
      <c r="C4" s="309" t="n">
        <f aca="false">B4+6</f>
        <v>46220</v>
      </c>
      <c r="D4" s="304" t="str">
        <f aca="false">CONCATENATE("20",RIGHT($C$2,2),"-001")</f>
        <v>2027-001</v>
      </c>
      <c r="E4" s="301" t="n">
        <f aca="false">A4-14</f>
        <v>46187</v>
      </c>
      <c r="F4" s="302" t="n">
        <f aca="false">E4+13</f>
        <v>46200</v>
      </c>
      <c r="G4" s="265" t="str">
        <f aca="false">IF(AND(MONTH(A4+12)=7,DAY(A4+12)=4),CONCATENATE("DBE only ",MONTH(A4+9),"/",DAY(A4+9),"/",YEAR(A4+9)-2000),CONCATENATE("DBE only ",MONTH(A4+12),"/",DAY(A4+12),"/",YEAR(A4+12)-2000))</f>
        <v>DBE only 7/10/26</v>
      </c>
      <c r="H4" s="313" t="n">
        <f aca="false">A4+22</f>
        <v>46223</v>
      </c>
      <c r="J4" s="326"/>
    </row>
    <row r="5" customFormat="false" ht="17.25" hidden="false" customHeight="false" outlineLevel="0" collapsed="false">
      <c r="A5" s="243" t="n">
        <f aca="false">A4+14</f>
        <v>46215</v>
      </c>
      <c r="B5" s="314" t="n">
        <f aca="false">A5+13</f>
        <v>46228</v>
      </c>
      <c r="C5" s="244" t="n">
        <f aca="false">B5+6</f>
        <v>46234</v>
      </c>
      <c r="D5" s="315" t="str">
        <f aca="false">CONCATENATE("20",RIGHT($C$2,2),"-002")</f>
        <v>2027-002</v>
      </c>
      <c r="E5" s="243" t="n">
        <f aca="false">A5-14</f>
        <v>46201</v>
      </c>
      <c r="F5" s="316" t="n">
        <f aca="false">E5+13</f>
        <v>46214</v>
      </c>
      <c r="G5" s="85" t="n">
        <f aca="false">IF(AND(MONTH(B5+2)=7,DAY(B5+2)=19),B5+3,B5+2)</f>
        <v>46230</v>
      </c>
      <c r="H5" s="246" t="n">
        <f aca="false">A5+22</f>
        <v>46237</v>
      </c>
    </row>
    <row r="6" customFormat="false" ht="17.25" hidden="false" customHeight="false" outlineLevel="0" collapsed="false">
      <c r="A6" s="301" t="n">
        <f aca="false">A5+14</f>
        <v>46229</v>
      </c>
      <c r="B6" s="302" t="n">
        <f aca="false">A6+13</f>
        <v>46242</v>
      </c>
      <c r="C6" s="309" t="n">
        <f aca="false">B6+6</f>
        <v>46248</v>
      </c>
      <c r="D6" s="304" t="str">
        <f aca="false">CONCATENATE("20",RIGHT($C$2,2),"-003")</f>
        <v>2027-003</v>
      </c>
      <c r="E6" s="301" t="n">
        <f aca="false">A6-14</f>
        <v>46215</v>
      </c>
      <c r="F6" s="317" t="n">
        <f aca="false">E6+13</f>
        <v>46228</v>
      </c>
      <c r="G6" s="264" t="n">
        <f aca="false">B6+2</f>
        <v>46244</v>
      </c>
      <c r="H6" s="313" t="n">
        <f aca="false">A6+22</f>
        <v>46251</v>
      </c>
    </row>
    <row r="7" customFormat="false" ht="17.25" hidden="false" customHeight="false" outlineLevel="0" collapsed="false">
      <c r="A7" s="243" t="n">
        <f aca="false">A6+14</f>
        <v>46243</v>
      </c>
      <c r="B7" s="314" t="n">
        <f aca="false">A7+13</f>
        <v>46256</v>
      </c>
      <c r="C7" s="244" t="n">
        <f aca="false">B7+6</f>
        <v>46262</v>
      </c>
      <c r="D7" s="315" t="str">
        <f aca="false">CONCATENATE("20",RIGHT($C$2,2),"-004")</f>
        <v>2027-004</v>
      </c>
      <c r="E7" s="243" t="n">
        <f aca="false">A7-14</f>
        <v>46229</v>
      </c>
      <c r="F7" s="316" t="n">
        <f aca="false">E7+13</f>
        <v>46242</v>
      </c>
      <c r="G7" s="85" t="n">
        <f aca="false">IF(AND(MONTH(B7+2)=7,DAY(B7+2)=19),B7+3,B7+2)</f>
        <v>46258</v>
      </c>
      <c r="H7" s="246" t="n">
        <v>45902</v>
      </c>
    </row>
    <row r="8" customFormat="false" ht="17.25" hidden="false" customHeight="false" outlineLevel="0" collapsed="false">
      <c r="A8" s="301" t="n">
        <f aca="false">A7+14</f>
        <v>46257</v>
      </c>
      <c r="B8" s="302" t="n">
        <f aca="false">A8+13</f>
        <v>46270</v>
      </c>
      <c r="C8" s="309" t="n">
        <f aca="false">B8+6</f>
        <v>46276</v>
      </c>
      <c r="D8" s="304" t="str">
        <f aca="false">CONCATENATE("20",RIGHT($C$2,2),"-005")</f>
        <v>2027-005</v>
      </c>
      <c r="E8" s="301" t="n">
        <f aca="false">A8-14</f>
        <v>46243</v>
      </c>
      <c r="F8" s="317" t="n">
        <f aca="false">E8+13</f>
        <v>46256</v>
      </c>
      <c r="G8" s="264" t="n">
        <v>46271</v>
      </c>
      <c r="H8" s="313" t="n">
        <f aca="false">IF(WEEKDAY(A8+22)=2,A8+23,A8+22)</f>
        <v>46280</v>
      </c>
    </row>
    <row r="9" customFormat="false" ht="17.25" hidden="false" customHeight="false" outlineLevel="0" collapsed="false">
      <c r="A9" s="243" t="n">
        <f aca="false">A8+14</f>
        <v>46271</v>
      </c>
      <c r="B9" s="314" t="n">
        <f aca="false">A9+13</f>
        <v>46284</v>
      </c>
      <c r="C9" s="244" t="n">
        <f aca="false">B9+6</f>
        <v>46290</v>
      </c>
      <c r="D9" s="315" t="str">
        <f aca="false">CONCATENATE("20",RIGHT($C$2,2),"-006")</f>
        <v>2027-006</v>
      </c>
      <c r="E9" s="243" t="n">
        <f aca="false">A9-14</f>
        <v>46257</v>
      </c>
      <c r="F9" s="316" t="n">
        <f aca="false">E9+13</f>
        <v>46270</v>
      </c>
      <c r="G9" s="85" t="n">
        <f aca="false">IF(AND(MONTH(B9+2)=7,DAY(B9+2)=19),B9+3,B9+2)</f>
        <v>46286</v>
      </c>
      <c r="H9" s="246" t="n">
        <f aca="false">A9+22</f>
        <v>46293</v>
      </c>
    </row>
    <row r="10" customFormat="false" ht="17.25" hidden="false" customHeight="false" outlineLevel="0" collapsed="false">
      <c r="A10" s="301" t="n">
        <f aca="false">A9+14</f>
        <v>46285</v>
      </c>
      <c r="B10" s="302" t="n">
        <f aca="false">A10+13</f>
        <v>46298</v>
      </c>
      <c r="C10" s="309" t="n">
        <f aca="false">B10+6</f>
        <v>46304</v>
      </c>
      <c r="D10" s="304" t="str">
        <f aca="false">CONCATENATE("20",RIGHT($C$2,2),"-007")</f>
        <v>2027-007</v>
      </c>
      <c r="E10" s="301" t="n">
        <f aca="false">A10-14</f>
        <v>46271</v>
      </c>
      <c r="F10" s="317" t="n">
        <f aca="false">E10+13</f>
        <v>46284</v>
      </c>
      <c r="G10" s="264" t="n">
        <f aca="false">B10+2</f>
        <v>46300</v>
      </c>
      <c r="H10" s="313" t="n">
        <f aca="false">A10+22</f>
        <v>46307</v>
      </c>
    </row>
    <row r="11" customFormat="false" ht="17.25" hidden="false" customHeight="false" outlineLevel="0" collapsed="false">
      <c r="A11" s="243" t="n">
        <f aca="false">A10+14</f>
        <v>46299</v>
      </c>
      <c r="B11" s="314" t="n">
        <f aca="false">A11+13</f>
        <v>46312</v>
      </c>
      <c r="C11" s="244" t="n">
        <f aca="false">B11+6</f>
        <v>46318</v>
      </c>
      <c r="D11" s="315" t="str">
        <f aca="false">CONCATENATE("20",RIGHT($C$2,2),"-008")</f>
        <v>2027-008</v>
      </c>
      <c r="E11" s="243" t="n">
        <f aca="false">A11-14</f>
        <v>46285</v>
      </c>
      <c r="F11" s="316" t="n">
        <f aca="false">E11+13</f>
        <v>46298</v>
      </c>
      <c r="G11" s="85" t="n">
        <f aca="false">IF(AND(MONTH(B11+2)=7,DAY(B11+2)=19),B11+3,B11+2)</f>
        <v>46314</v>
      </c>
      <c r="H11" s="246" t="n">
        <f aca="false">A11+22</f>
        <v>46321</v>
      </c>
    </row>
    <row r="12" customFormat="false" ht="17.25" hidden="false" customHeight="false" outlineLevel="0" collapsed="false">
      <c r="A12" s="301" t="n">
        <f aca="false">A11+14</f>
        <v>46313</v>
      </c>
      <c r="B12" s="302" t="n">
        <f aca="false">A12+13</f>
        <v>46326</v>
      </c>
      <c r="C12" s="309" t="n">
        <f aca="false">B12+6</f>
        <v>46332</v>
      </c>
      <c r="D12" s="304" t="str">
        <f aca="false">CONCATENATE("20",RIGHT($C$2,2),"-009")</f>
        <v>2027-009</v>
      </c>
      <c r="E12" s="301" t="n">
        <f aca="false">A12-14</f>
        <v>46299</v>
      </c>
      <c r="F12" s="317" t="n">
        <f aca="false">E12+13</f>
        <v>46312</v>
      </c>
      <c r="G12" s="264" t="n">
        <f aca="false">B12+2</f>
        <v>46328</v>
      </c>
      <c r="H12" s="313" t="n">
        <f aca="false">A12+22</f>
        <v>46335</v>
      </c>
    </row>
    <row r="13" customFormat="false" ht="17.25" hidden="false" customHeight="false" outlineLevel="0" collapsed="false">
      <c r="A13" s="243" t="n">
        <f aca="false">A12+14</f>
        <v>46327</v>
      </c>
      <c r="B13" s="314" t="n">
        <f aca="false">A13+13</f>
        <v>46340</v>
      </c>
      <c r="C13" s="244" t="n">
        <f aca="false">B13+6</f>
        <v>46346</v>
      </c>
      <c r="D13" s="315" t="str">
        <f aca="false">CONCATENATE("20",RIGHT($C$2,2),"-010")</f>
        <v>2027-010</v>
      </c>
      <c r="E13" s="243" t="n">
        <f aca="false">A13-14</f>
        <v>46313</v>
      </c>
      <c r="F13" s="316" t="n">
        <f aca="false">E13+13</f>
        <v>46326</v>
      </c>
      <c r="G13" s="85" t="n">
        <f aca="false">IF(AND(MONTH(B13+2)=7,DAY(B13+2)=19),B13+3,B13+2)</f>
        <v>46342</v>
      </c>
      <c r="H13" s="246" t="n">
        <f aca="false">A13+22</f>
        <v>46349</v>
      </c>
    </row>
    <row r="14" customFormat="false" ht="17.25" hidden="false" customHeight="false" outlineLevel="0" collapsed="false">
      <c r="A14" s="301" t="n">
        <f aca="false">A13+14</f>
        <v>46341</v>
      </c>
      <c r="B14" s="302" t="n">
        <f aca="false">A14+13</f>
        <v>46354</v>
      </c>
      <c r="C14" s="309" t="n">
        <f aca="false">B14+6</f>
        <v>46360</v>
      </c>
      <c r="D14" s="304" t="str">
        <f aca="false">CONCATENATE("20",RIGHT($C$2,2),"-011")</f>
        <v>2027-011</v>
      </c>
      <c r="E14" s="301" t="n">
        <f aca="false">A14-14</f>
        <v>46327</v>
      </c>
      <c r="F14" s="317" t="n">
        <f aca="false">E14+13</f>
        <v>46340</v>
      </c>
      <c r="G14" s="264" t="n">
        <f aca="false">B14+2</f>
        <v>46356</v>
      </c>
      <c r="H14" s="313" t="n">
        <f aca="false">A14+22</f>
        <v>46363</v>
      </c>
    </row>
    <row r="15" customFormat="false" ht="17.25" hidden="false" customHeight="false" outlineLevel="0" collapsed="false">
      <c r="A15" s="243" t="n">
        <f aca="false">A14+14</f>
        <v>46355</v>
      </c>
      <c r="B15" s="314" t="n">
        <f aca="false">A15+13</f>
        <v>46368</v>
      </c>
      <c r="C15" s="244" t="n">
        <f aca="false">B15+6</f>
        <v>46374</v>
      </c>
      <c r="D15" s="315" t="str">
        <f aca="false">CONCATENATE("20",RIGHT($C$2,2),"-012")</f>
        <v>2027-012</v>
      </c>
      <c r="E15" s="243" t="n">
        <f aca="false">A15-14</f>
        <v>46341</v>
      </c>
      <c r="F15" s="316" t="n">
        <f aca="false">E15+13</f>
        <v>46354</v>
      </c>
      <c r="G15" s="85" t="n">
        <f aca="false">IF(AND(MONTH(B15+2)=7,DAY(B15+2)=19),B15+3,B15+2)</f>
        <v>46370</v>
      </c>
      <c r="H15" s="246" t="n">
        <f aca="false">A15+22</f>
        <v>46377</v>
      </c>
    </row>
    <row r="16" customFormat="false" ht="17.25" hidden="false" customHeight="false" outlineLevel="0" collapsed="false">
      <c r="A16" s="301" t="n">
        <f aca="false">A15+14</f>
        <v>46369</v>
      </c>
      <c r="B16" s="302" t="n">
        <f aca="false">A16+13</f>
        <v>46382</v>
      </c>
      <c r="C16" s="309" t="n">
        <f aca="false">B16+6</f>
        <v>46388</v>
      </c>
      <c r="D16" s="304" t="str">
        <f aca="false">CONCATENATE("20",RIGHT($C$2,2),"-013")</f>
        <v>2027-013</v>
      </c>
      <c r="E16" s="301" t="n">
        <f aca="false">A16-14</f>
        <v>46355</v>
      </c>
      <c r="F16" s="317" t="n">
        <f aca="false">E16+13</f>
        <v>46368</v>
      </c>
      <c r="G16" s="265" t="s">
        <v>298</v>
      </c>
      <c r="H16" s="313" t="n">
        <f aca="false">A16+22</f>
        <v>46391</v>
      </c>
    </row>
    <row r="17" customFormat="false" ht="17.25" hidden="false" customHeight="false" outlineLevel="0" collapsed="false">
      <c r="A17" s="243" t="n">
        <f aca="false">A16+14</f>
        <v>46383</v>
      </c>
      <c r="B17" s="314" t="n">
        <f aca="false">A17+13</f>
        <v>46396</v>
      </c>
      <c r="C17" s="244" t="n">
        <f aca="false">B17+6</f>
        <v>46402</v>
      </c>
      <c r="D17" s="315" t="str">
        <f aca="false">CONCATENATE("20",RIGHT($C$2,2),"-014")</f>
        <v>2027-014</v>
      </c>
      <c r="E17" s="243" t="n">
        <f aca="false">A17-14</f>
        <v>46369</v>
      </c>
      <c r="F17" s="316" t="n">
        <f aca="false">E17+13</f>
        <v>46382</v>
      </c>
      <c r="G17" s="85" t="n">
        <f aca="false">IF(AND(MONTH(B17+2)=7,DAY(B17+2)=19),B17+3,B17+2)</f>
        <v>46398</v>
      </c>
      <c r="H17" s="246" t="n">
        <v>46406</v>
      </c>
    </row>
    <row r="18" customFormat="false" ht="17.25" hidden="false" customHeight="false" outlineLevel="0" collapsed="false">
      <c r="A18" s="301" t="n">
        <f aca="false">A17+14</f>
        <v>46397</v>
      </c>
      <c r="B18" s="302" t="n">
        <f aca="false">A18+13</f>
        <v>46410</v>
      </c>
      <c r="C18" s="309" t="n">
        <f aca="false">B18+6</f>
        <v>46416</v>
      </c>
      <c r="D18" s="304" t="str">
        <f aca="false">CONCATENATE("20",RIGHT($C$2,2),"-015")</f>
        <v>2027-015</v>
      </c>
      <c r="E18" s="301" t="n">
        <f aca="false">A18-14</f>
        <v>46383</v>
      </c>
      <c r="F18" s="317" t="n">
        <f aca="false">E18+13</f>
        <v>46396</v>
      </c>
      <c r="G18" s="264" t="n">
        <f aca="false">B18+2</f>
        <v>46412</v>
      </c>
      <c r="H18" s="313" t="n">
        <f aca="false">A18+22</f>
        <v>46419</v>
      </c>
      <c r="J18" s="326"/>
    </row>
    <row r="19" customFormat="false" ht="17.25" hidden="false" customHeight="false" outlineLevel="0" collapsed="false">
      <c r="A19" s="243" t="n">
        <f aca="false">A18+14</f>
        <v>46411</v>
      </c>
      <c r="B19" s="314" t="n">
        <f aca="false">A19+13</f>
        <v>46424</v>
      </c>
      <c r="C19" s="244" t="n">
        <f aca="false">B19+6</f>
        <v>46430</v>
      </c>
      <c r="D19" s="315" t="str">
        <f aca="false">CONCATENATE("20",RIGHT($C$2,2),"-016")</f>
        <v>2027-016</v>
      </c>
      <c r="E19" s="243" t="n">
        <f aca="false">A19-14</f>
        <v>46397</v>
      </c>
      <c r="F19" s="316" t="n">
        <f aca="false">E19+13</f>
        <v>46410</v>
      </c>
      <c r="G19" s="85" t="n">
        <f aca="false">IF(AND(MONTH(B19+2)=7,DAY(B19+2)=19),B19+3,B19+2)</f>
        <v>46426</v>
      </c>
      <c r="H19" s="246" t="n">
        <f aca="false">A19+22</f>
        <v>46433</v>
      </c>
    </row>
    <row r="20" customFormat="false" ht="17.25" hidden="false" customHeight="false" outlineLevel="0" collapsed="false">
      <c r="A20" s="301" t="n">
        <f aca="false">A19+14</f>
        <v>46425</v>
      </c>
      <c r="B20" s="302" t="n">
        <f aca="false">A20+13</f>
        <v>46438</v>
      </c>
      <c r="C20" s="309" t="n">
        <f aca="false">B20+6</f>
        <v>46444</v>
      </c>
      <c r="D20" s="304" t="str">
        <f aca="false">CONCATENATE("20",RIGHT($C$2,2),"-017")</f>
        <v>2027-017</v>
      </c>
      <c r="E20" s="301" t="n">
        <f aca="false">A20-14</f>
        <v>46411</v>
      </c>
      <c r="F20" s="317" t="n">
        <f aca="false">E20+13</f>
        <v>46424</v>
      </c>
      <c r="G20" s="264" t="n">
        <f aca="false">B20+2</f>
        <v>46440</v>
      </c>
      <c r="H20" s="313" t="n">
        <f aca="false">A20+22</f>
        <v>46447</v>
      </c>
    </row>
    <row r="21" customFormat="false" ht="17.25" hidden="false" customHeight="false" outlineLevel="0" collapsed="false">
      <c r="A21" s="243" t="n">
        <f aca="false">A20+14</f>
        <v>46439</v>
      </c>
      <c r="B21" s="314" t="n">
        <f aca="false">A21+13</f>
        <v>46452</v>
      </c>
      <c r="C21" s="244" t="n">
        <f aca="false">B21+6</f>
        <v>46458</v>
      </c>
      <c r="D21" s="315" t="str">
        <f aca="false">CONCATENATE("20",RIGHT($C$2,2),"-018")</f>
        <v>2027-018</v>
      </c>
      <c r="E21" s="243" t="n">
        <f aca="false">A21-14</f>
        <v>46425</v>
      </c>
      <c r="F21" s="316" t="n">
        <f aca="false">E21+13</f>
        <v>46438</v>
      </c>
      <c r="G21" s="85" t="n">
        <f aca="false">IF(AND(MONTH(B21+2)=7,DAY(B21+2)=19),B21+3,B21+2)</f>
        <v>46454</v>
      </c>
      <c r="H21" s="246" t="n">
        <f aca="false">A21+22</f>
        <v>46461</v>
      </c>
    </row>
    <row r="22" customFormat="false" ht="17.25" hidden="false" customHeight="false" outlineLevel="0" collapsed="false">
      <c r="A22" s="301" t="n">
        <f aca="false">A21+14</f>
        <v>46453</v>
      </c>
      <c r="B22" s="302" t="n">
        <f aca="false">A22+13</f>
        <v>46466</v>
      </c>
      <c r="C22" s="309" t="n">
        <f aca="false">B22+6</f>
        <v>46472</v>
      </c>
      <c r="D22" s="304" t="str">
        <f aca="false">CONCATENATE("20",RIGHT($C$2,2),"-019")</f>
        <v>2027-019</v>
      </c>
      <c r="E22" s="301" t="n">
        <f aca="false">A22-14</f>
        <v>46439</v>
      </c>
      <c r="F22" s="317" t="n">
        <f aca="false">E22+13</f>
        <v>46452</v>
      </c>
      <c r="G22" s="264" t="n">
        <f aca="false">B22+2</f>
        <v>46468</v>
      </c>
      <c r="H22" s="313" t="n">
        <f aca="false">A22+22</f>
        <v>46475</v>
      </c>
    </row>
    <row r="23" customFormat="false" ht="17.25" hidden="false" customHeight="false" outlineLevel="0" collapsed="false">
      <c r="A23" s="243" t="n">
        <f aca="false">A22+14</f>
        <v>46467</v>
      </c>
      <c r="B23" s="314" t="n">
        <f aca="false">A23+13</f>
        <v>46480</v>
      </c>
      <c r="C23" s="244" t="n">
        <f aca="false">B23+6</f>
        <v>46486</v>
      </c>
      <c r="D23" s="315" t="str">
        <f aca="false">CONCATENATE("20",RIGHT($C$2,2),"-020")</f>
        <v>2027-020</v>
      </c>
      <c r="E23" s="243" t="n">
        <f aca="false">A23-14</f>
        <v>46453</v>
      </c>
      <c r="F23" s="316" t="n">
        <f aca="false">E23+13</f>
        <v>46466</v>
      </c>
      <c r="G23" s="85" t="n">
        <f aca="false">IF(AND(MONTH(B23+2)=7,DAY(B23+2)=19),B23+3,B23+2)</f>
        <v>46482</v>
      </c>
      <c r="H23" s="246" t="n">
        <f aca="false">A23+22</f>
        <v>46489</v>
      </c>
    </row>
    <row r="24" customFormat="false" ht="17.25" hidden="false" customHeight="false" outlineLevel="0" collapsed="false">
      <c r="A24" s="301" t="n">
        <f aca="false">A23+14</f>
        <v>46481</v>
      </c>
      <c r="B24" s="302" t="n">
        <f aca="false">A24+13</f>
        <v>46494</v>
      </c>
      <c r="C24" s="309" t="n">
        <f aca="false">B24+6</f>
        <v>46500</v>
      </c>
      <c r="D24" s="304" t="str">
        <f aca="false">CONCATENATE("20",RIGHT($C$2,2),"-021")</f>
        <v>2027-021</v>
      </c>
      <c r="E24" s="301" t="n">
        <f aca="false">A24-14</f>
        <v>46467</v>
      </c>
      <c r="F24" s="317" t="n">
        <f aca="false">E24+13</f>
        <v>46480</v>
      </c>
      <c r="G24" s="264" t="n">
        <f aca="false">B24+2</f>
        <v>46496</v>
      </c>
      <c r="H24" s="313" t="n">
        <f aca="false">A24+22</f>
        <v>46503</v>
      </c>
    </row>
    <row r="25" customFormat="false" ht="17.25" hidden="false" customHeight="false" outlineLevel="0" collapsed="false">
      <c r="A25" s="243" t="n">
        <f aca="false">A24+14</f>
        <v>46495</v>
      </c>
      <c r="B25" s="314" t="n">
        <f aca="false">A25+13</f>
        <v>46508</v>
      </c>
      <c r="C25" s="244" t="n">
        <f aca="false">B25+6</f>
        <v>46514</v>
      </c>
      <c r="D25" s="315" t="str">
        <f aca="false">CONCATENATE("20",RIGHT($C$2,2),"-022")</f>
        <v>2027-022</v>
      </c>
      <c r="E25" s="243" t="n">
        <f aca="false">A25-14</f>
        <v>46481</v>
      </c>
      <c r="F25" s="316" t="n">
        <f aca="false">E25+13</f>
        <v>46494</v>
      </c>
      <c r="G25" s="85" t="n">
        <f aca="false">IF(AND(MONTH(B25+2)=7,DAY(B25+2)=19),B25+3,B25+2)</f>
        <v>46510</v>
      </c>
      <c r="H25" s="246" t="n">
        <f aca="false">A25+22</f>
        <v>46517</v>
      </c>
    </row>
    <row r="26" customFormat="false" ht="17.25" hidden="false" customHeight="false" outlineLevel="0" collapsed="false">
      <c r="A26" s="301" t="n">
        <f aca="false">A25+14</f>
        <v>46509</v>
      </c>
      <c r="B26" s="302" t="n">
        <f aca="false">A26+13</f>
        <v>46522</v>
      </c>
      <c r="C26" s="309" t="n">
        <f aca="false">B26+6</f>
        <v>46528</v>
      </c>
      <c r="D26" s="304" t="str">
        <f aca="false">CONCATENATE("20",RIGHT($C$2,2),"-023")</f>
        <v>2027-023</v>
      </c>
      <c r="E26" s="301" t="n">
        <f aca="false">A26-14</f>
        <v>46495</v>
      </c>
      <c r="F26" s="317" t="n">
        <f aca="false">E26+13</f>
        <v>46508</v>
      </c>
      <c r="G26" s="264" t="n">
        <f aca="false">B26+2</f>
        <v>46524</v>
      </c>
      <c r="H26" s="313" t="n">
        <f aca="false">A26+22</f>
        <v>46531</v>
      </c>
    </row>
    <row r="27" customFormat="false" ht="17.25" hidden="false" customHeight="false" outlineLevel="0" collapsed="false">
      <c r="A27" s="243" t="n">
        <f aca="false">A26+14</f>
        <v>46523</v>
      </c>
      <c r="B27" s="314" t="n">
        <f aca="false">A27+13</f>
        <v>46536</v>
      </c>
      <c r="C27" s="244" t="n">
        <f aca="false">B27+6</f>
        <v>46542</v>
      </c>
      <c r="D27" s="315" t="str">
        <f aca="false">CONCATENATE("20",RIGHT($C$2,2),"-024")</f>
        <v>2027-024</v>
      </c>
      <c r="E27" s="243" t="n">
        <f aca="false">A27-14</f>
        <v>46509</v>
      </c>
      <c r="F27" s="316" t="n">
        <f aca="false">E27+13</f>
        <v>46522</v>
      </c>
      <c r="G27" s="85" t="n">
        <v>46537</v>
      </c>
      <c r="H27" s="246" t="n">
        <f aca="false">A27+22</f>
        <v>46545</v>
      </c>
    </row>
    <row r="28" customFormat="false" ht="17.25" hidden="false" customHeight="false" outlineLevel="0" collapsed="false">
      <c r="A28" s="301" t="n">
        <f aca="false">A27+14</f>
        <v>46537</v>
      </c>
      <c r="B28" s="302" t="n">
        <f aca="false">A28+13</f>
        <v>46550</v>
      </c>
      <c r="C28" s="309" t="n">
        <v>46555</v>
      </c>
      <c r="D28" s="304" t="str">
        <f aca="false">CONCATENATE("20",RIGHT($C$2,2),"-025")</f>
        <v>2027-025</v>
      </c>
      <c r="E28" s="301" t="n">
        <f aca="false">A28-14</f>
        <v>46523</v>
      </c>
      <c r="F28" s="317" t="n">
        <f aca="false">E28+13</f>
        <v>46536</v>
      </c>
      <c r="G28" s="264" t="n">
        <f aca="false">B28+2</f>
        <v>46552</v>
      </c>
      <c r="H28" s="313" t="n">
        <f aca="false">A28+22</f>
        <v>46559</v>
      </c>
    </row>
    <row r="29" customFormat="false" ht="17.25" hidden="false" customHeight="false" outlineLevel="0" collapsed="false">
      <c r="A29" s="243" t="n">
        <f aca="false">A28+14</f>
        <v>46551</v>
      </c>
      <c r="B29" s="314" t="n">
        <f aca="false">A29+13</f>
        <v>46564</v>
      </c>
      <c r="C29" s="244" t="n">
        <f aca="false">B29+6</f>
        <v>46570</v>
      </c>
      <c r="D29" s="315" t="str">
        <f aca="false">CONCATENATE("20",RIGHT($C$2,2),"-026")</f>
        <v>2027-026</v>
      </c>
      <c r="E29" s="243" t="n">
        <f aca="false">A29-14</f>
        <v>46537</v>
      </c>
      <c r="F29" s="316" t="n">
        <f aca="false">E29+13</f>
        <v>46550</v>
      </c>
      <c r="G29" s="289" t="str">
        <f aca="false">CONCATENATE("DBE only ",MONTH(B29+2),"/",DAY(B29+2),"/",YEAR(B29+2)-2000)</f>
        <v>DBE only 6/28/27</v>
      </c>
      <c r="H29" s="246" t="n">
        <v>46574</v>
      </c>
    </row>
    <row r="30" customFormat="false" ht="17.25" hidden="false" customHeight="false" outlineLevel="0" collapsed="false">
      <c r="A30" s="301" t="n">
        <f aca="false">A29+14</f>
        <v>46565</v>
      </c>
      <c r="B30" s="302" t="n">
        <f aca="false">A30+13</f>
        <v>46578</v>
      </c>
      <c r="C30" s="309" t="n">
        <f aca="false">B30+6</f>
        <v>46584</v>
      </c>
      <c r="D30" s="304" t="str">
        <f aca="false">CONCATENATE("20",_xlfn.NUMBERVALUE(RIGHT($C$2,2))+1,"-001")</f>
        <v>2028-001</v>
      </c>
      <c r="E30" s="301" t="n">
        <f aca="false">A30-14</f>
        <v>46551</v>
      </c>
      <c r="F30" s="317" t="n">
        <f aca="false">E30+13</f>
        <v>46564</v>
      </c>
      <c r="G30" s="265" t="str">
        <f aca="false">CONCATENATE("DBE only ",MONTH(B30+2),"/",DAY(B30+2),"/",YEAR(B30+2)-2000)</f>
        <v>DBE only 7/12/27</v>
      </c>
      <c r="H30" s="313" t="n">
        <f aca="false">A30+22</f>
        <v>46587</v>
      </c>
    </row>
    <row r="31" customFormat="false" ht="17.25" hidden="false" customHeight="false" outlineLevel="0" collapsed="false">
      <c r="A31" s="319" t="n">
        <f aca="false">A30+14</f>
        <v>46579</v>
      </c>
      <c r="B31" s="323" t="n">
        <f aca="false">A31+13</f>
        <v>46592</v>
      </c>
      <c r="C31" s="329" t="n">
        <f aca="false">B31+6</f>
        <v>46598</v>
      </c>
      <c r="D31" s="328" t="str">
        <f aca="false">CONCATENATE("20",_xlfn.NUMBERVALUE(RIGHT($C$2,2))+1,"-002")</f>
        <v>2028-002</v>
      </c>
      <c r="E31" s="319" t="n">
        <f aca="false">A31-14</f>
        <v>46565</v>
      </c>
      <c r="F31" s="323" t="n">
        <f aca="false">E31+13</f>
        <v>46578</v>
      </c>
      <c r="G31" s="289" t="str">
        <f aca="false">CONCATENATE(MONTH(B31+2),"/",DAY(B31+2),"/",YEAR(B31+2)-2000)</f>
        <v>7/26/27</v>
      </c>
      <c r="H31" s="324" t="n">
        <f aca="false">A31+22</f>
        <v>46601</v>
      </c>
    </row>
    <row r="32" customFormat="false" ht="17.25" hidden="false" customHeight="false" outlineLevel="0" collapsed="false">
      <c r="A32" s="222"/>
      <c r="B32" s="330"/>
      <c r="C32" s="331"/>
      <c r="D32" s="268" t="s">
        <v>162</v>
      </c>
      <c r="E32" s="127"/>
      <c r="F32" s="127"/>
      <c r="G32" s="103"/>
      <c r="H32" s="120"/>
    </row>
    <row r="33" customFormat="false" ht="12.75" hidden="false" customHeight="false" outlineLevel="0" collapsed="false">
      <c r="A33" s="148"/>
      <c r="B33" s="269" t="s">
        <v>123</v>
      </c>
      <c r="C33" s="269"/>
      <c r="D33" s="269"/>
      <c r="E33" s="229"/>
      <c r="F33" s="229"/>
      <c r="G33" s="103"/>
      <c r="H33" s="120"/>
    </row>
    <row r="34" customFormat="false" ht="12.75" hidden="false" customHeight="false" outlineLevel="0" collapsed="false">
      <c r="A34" s="148"/>
      <c r="E34" s="120"/>
      <c r="F34" s="120"/>
      <c r="H34" s="120"/>
    </row>
  </sheetData>
  <mergeCells count="9">
    <mergeCell ref="A1:B1"/>
    <mergeCell ref="C1:D1"/>
    <mergeCell ref="E1:F1"/>
    <mergeCell ref="G1:G2"/>
    <mergeCell ref="A2:B2"/>
    <mergeCell ref="C2:D2"/>
    <mergeCell ref="E2:F2"/>
    <mergeCell ref="B33:D33"/>
    <mergeCell ref="E33:F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0" activeCellId="0" sqref="A30"/>
    </sheetView>
  </sheetViews>
  <sheetFormatPr defaultColWidth="9.13671875" defaultRowHeight="17.25" customHeight="true" zeroHeight="false" outlineLevelRow="0" outlineLevelCol="0"/>
  <cols>
    <col collapsed="false" customWidth="true" hidden="false" outlineLevel="0" max="1" min="1" style="33" width="12.13"/>
    <col collapsed="false" customWidth="true" hidden="false" outlineLevel="0" max="2" min="2" style="47" width="12.13"/>
    <col collapsed="false" customWidth="true" hidden="false" outlineLevel="0" max="3" min="3" style="48" width="12.13"/>
    <col collapsed="false" customWidth="true" hidden="false" outlineLevel="0" max="4" min="4" style="47" width="15.88"/>
    <col collapsed="false" customWidth="true" hidden="false" outlineLevel="0" max="5" min="5" style="14" width="12.13"/>
    <col collapsed="false" customWidth="true" hidden="false" outlineLevel="0" max="6" min="6" style="47" width="12.13"/>
    <col collapsed="false" customWidth="true" hidden="false" outlineLevel="0" max="7" min="7" style="47" width="12.86"/>
    <col collapsed="false" customWidth="true" hidden="false" outlineLevel="0" max="8" min="8" style="49" width="12.27"/>
    <col collapsed="false" customWidth="false" hidden="false" outlineLevel="0" max="1024" min="9" style="14" width="9.13"/>
  </cols>
  <sheetData>
    <row r="1" customFormat="false" ht="19.5" hidden="false" customHeight="true" outlineLevel="0" collapsed="false">
      <c r="A1" s="50" t="s">
        <v>0</v>
      </c>
      <c r="B1" s="50"/>
      <c r="C1" s="7" t="s">
        <v>1</v>
      </c>
      <c r="D1" s="8" t="s">
        <v>2</v>
      </c>
      <c r="E1" s="51" t="s">
        <v>3</v>
      </c>
      <c r="F1" s="51"/>
      <c r="G1" s="52" t="s">
        <v>10</v>
      </c>
      <c r="H1" s="53" t="s">
        <v>11</v>
      </c>
    </row>
    <row r="2" customFormat="false" ht="19.5" hidden="false" customHeight="true" outlineLevel="0" collapsed="false">
      <c r="A2" s="54" t="s">
        <v>4</v>
      </c>
      <c r="B2" s="54"/>
      <c r="C2" s="13" t="s">
        <v>20</v>
      </c>
      <c r="D2" s="13"/>
      <c r="E2" s="55" t="s">
        <v>4</v>
      </c>
      <c r="F2" s="55"/>
      <c r="G2" s="56" t="s">
        <v>13</v>
      </c>
      <c r="H2" s="57" t="s">
        <v>14</v>
      </c>
    </row>
    <row r="3" customFormat="false" ht="19.5" hidden="false" customHeight="true" outlineLevel="0" collapsed="false">
      <c r="A3" s="16" t="s">
        <v>6</v>
      </c>
      <c r="B3" s="58" t="s">
        <v>7</v>
      </c>
      <c r="C3" s="80" t="s">
        <v>15</v>
      </c>
      <c r="D3" s="81" t="s">
        <v>9</v>
      </c>
      <c r="E3" s="59" t="s">
        <v>6</v>
      </c>
      <c r="F3" s="17" t="s">
        <v>7</v>
      </c>
      <c r="G3" s="60" t="s">
        <v>16</v>
      </c>
      <c r="H3" s="61" t="s">
        <v>17</v>
      </c>
    </row>
    <row r="4" customFormat="false" ht="19.5" hidden="false" customHeight="true" outlineLevel="0" collapsed="false">
      <c r="A4" s="62" t="n">
        <v>38529</v>
      </c>
      <c r="B4" s="82" t="n">
        <v>38542</v>
      </c>
      <c r="C4" s="24" t="n">
        <v>38548</v>
      </c>
      <c r="D4" s="25" t="n">
        <v>2006001</v>
      </c>
      <c r="E4" s="27" t="n">
        <v>38515</v>
      </c>
      <c r="F4" s="83" t="n">
        <v>38528</v>
      </c>
      <c r="G4" s="64" t="n">
        <v>38544</v>
      </c>
      <c r="H4" s="65" t="n">
        <v>38551</v>
      </c>
    </row>
    <row r="5" customFormat="false" ht="19.5" hidden="false" customHeight="true" outlineLevel="0" collapsed="false">
      <c r="A5" s="66" t="n">
        <v>38543</v>
      </c>
      <c r="B5" s="84" t="n">
        <v>38556</v>
      </c>
      <c r="C5" s="67" t="n">
        <v>38562</v>
      </c>
      <c r="D5" s="25" t="n">
        <v>2006002</v>
      </c>
      <c r="E5" s="49" t="n">
        <v>38529</v>
      </c>
      <c r="F5" s="85" t="n">
        <v>38542</v>
      </c>
      <c r="G5" s="69" t="n">
        <v>38558</v>
      </c>
      <c r="H5" s="70" t="n">
        <v>38564</v>
      </c>
    </row>
    <row r="6" customFormat="false" ht="19.5" hidden="false" customHeight="true" outlineLevel="0" collapsed="false">
      <c r="A6" s="62" t="n">
        <v>38557</v>
      </c>
      <c r="B6" s="86" t="n">
        <v>38570</v>
      </c>
      <c r="C6" s="24" t="n">
        <v>38576</v>
      </c>
      <c r="D6" s="25" t="n">
        <v>2006003</v>
      </c>
      <c r="E6" s="63" t="n">
        <v>38543</v>
      </c>
      <c r="F6" s="87" t="n">
        <v>38556</v>
      </c>
      <c r="G6" s="64" t="n">
        <v>38572</v>
      </c>
      <c r="H6" s="65" t="n">
        <v>38579</v>
      </c>
    </row>
    <row r="7" customFormat="false" ht="19.5" hidden="false" customHeight="true" outlineLevel="0" collapsed="false">
      <c r="A7" s="66" t="n">
        <v>38571</v>
      </c>
      <c r="B7" s="84" t="n">
        <v>38584</v>
      </c>
      <c r="C7" s="67" t="n">
        <v>38590</v>
      </c>
      <c r="D7" s="25" t="n">
        <v>2006004</v>
      </c>
      <c r="E7" s="49" t="n">
        <v>38557</v>
      </c>
      <c r="F7" s="85" t="n">
        <v>38570</v>
      </c>
      <c r="G7" s="69" t="n">
        <v>38586</v>
      </c>
      <c r="H7" s="70" t="n">
        <v>38593</v>
      </c>
    </row>
    <row r="8" customFormat="false" ht="19.5" hidden="false" customHeight="true" outlineLevel="0" collapsed="false">
      <c r="A8" s="62" t="n">
        <v>38585</v>
      </c>
      <c r="B8" s="86" t="n">
        <v>38598</v>
      </c>
      <c r="C8" s="24" t="n">
        <v>38604</v>
      </c>
      <c r="D8" s="25" t="n">
        <v>2006005</v>
      </c>
      <c r="E8" s="63" t="n">
        <v>38571</v>
      </c>
      <c r="F8" s="87" t="n">
        <v>38584</v>
      </c>
      <c r="G8" s="64" t="n">
        <v>38600</v>
      </c>
      <c r="H8" s="65" t="n">
        <v>38607</v>
      </c>
    </row>
    <row r="9" customFormat="false" ht="19.5" hidden="false" customHeight="true" outlineLevel="0" collapsed="false">
      <c r="A9" s="66" t="n">
        <v>38599</v>
      </c>
      <c r="B9" s="84" t="n">
        <v>38612</v>
      </c>
      <c r="C9" s="67" t="n">
        <v>38618</v>
      </c>
      <c r="D9" s="25" t="n">
        <v>2006006</v>
      </c>
      <c r="E9" s="49" t="n">
        <v>38585</v>
      </c>
      <c r="F9" s="85" t="n">
        <v>38598</v>
      </c>
      <c r="G9" s="69" t="n">
        <v>38614</v>
      </c>
      <c r="H9" s="70" t="n">
        <v>38621</v>
      </c>
    </row>
    <row r="10" customFormat="false" ht="19.5" hidden="false" customHeight="true" outlineLevel="0" collapsed="false">
      <c r="A10" s="62" t="n">
        <v>38613</v>
      </c>
      <c r="B10" s="86" t="n">
        <v>38626</v>
      </c>
      <c r="C10" s="24" t="n">
        <v>38632</v>
      </c>
      <c r="D10" s="25" t="n">
        <v>2006007</v>
      </c>
      <c r="E10" s="63" t="n">
        <v>38599</v>
      </c>
      <c r="F10" s="87" t="n">
        <v>38612</v>
      </c>
      <c r="G10" s="64" t="n">
        <v>38628</v>
      </c>
      <c r="H10" s="65" t="n">
        <v>38635</v>
      </c>
    </row>
    <row r="11" customFormat="false" ht="19.5" hidden="false" customHeight="true" outlineLevel="0" collapsed="false">
      <c r="A11" s="66" t="n">
        <v>38627</v>
      </c>
      <c r="B11" s="84" t="n">
        <v>38640</v>
      </c>
      <c r="C11" s="67" t="n">
        <v>38646</v>
      </c>
      <c r="D11" s="25" t="n">
        <v>2006008</v>
      </c>
      <c r="E11" s="49" t="n">
        <v>38613</v>
      </c>
      <c r="F11" s="85" t="n">
        <v>38626</v>
      </c>
      <c r="G11" s="69" t="n">
        <v>38642</v>
      </c>
      <c r="H11" s="70" t="n">
        <v>38649</v>
      </c>
    </row>
    <row r="12" customFormat="false" ht="19.5" hidden="false" customHeight="true" outlineLevel="0" collapsed="false">
      <c r="A12" s="62" t="n">
        <v>38641</v>
      </c>
      <c r="B12" s="86" t="n">
        <v>38654</v>
      </c>
      <c r="C12" s="24" t="n">
        <v>38660</v>
      </c>
      <c r="D12" s="25" t="n">
        <v>2006009</v>
      </c>
      <c r="E12" s="63" t="n">
        <v>38627</v>
      </c>
      <c r="F12" s="87" t="n">
        <v>38640</v>
      </c>
      <c r="G12" s="64" t="n">
        <v>38656</v>
      </c>
      <c r="H12" s="65" t="n">
        <v>38663</v>
      </c>
    </row>
    <row r="13" customFormat="false" ht="19.5" hidden="false" customHeight="true" outlineLevel="0" collapsed="false">
      <c r="A13" s="66" t="n">
        <v>38655</v>
      </c>
      <c r="B13" s="84" t="n">
        <v>38668</v>
      </c>
      <c r="C13" s="67" t="n">
        <v>38674</v>
      </c>
      <c r="D13" s="25" t="n">
        <v>2006010</v>
      </c>
      <c r="E13" s="49" t="n">
        <v>38641</v>
      </c>
      <c r="F13" s="85" t="n">
        <v>38654</v>
      </c>
      <c r="G13" s="69" t="n">
        <v>38670</v>
      </c>
      <c r="H13" s="70" t="n">
        <v>38677</v>
      </c>
    </row>
    <row r="14" customFormat="false" ht="19.5" hidden="false" customHeight="true" outlineLevel="0" collapsed="false">
      <c r="A14" s="62" t="n">
        <v>38669</v>
      </c>
      <c r="B14" s="86" t="n">
        <v>38682</v>
      </c>
      <c r="C14" s="24" t="n">
        <v>38688</v>
      </c>
      <c r="D14" s="25" t="n">
        <v>2006011</v>
      </c>
      <c r="E14" s="63" t="n">
        <v>38655</v>
      </c>
      <c r="F14" s="87" t="n">
        <v>38668</v>
      </c>
      <c r="G14" s="64" t="n">
        <v>38684</v>
      </c>
      <c r="H14" s="65" t="n">
        <v>38691</v>
      </c>
    </row>
    <row r="15" customFormat="false" ht="19.5" hidden="false" customHeight="true" outlineLevel="0" collapsed="false">
      <c r="A15" s="66" t="n">
        <v>38683</v>
      </c>
      <c r="B15" s="84" t="n">
        <v>38696</v>
      </c>
      <c r="C15" s="67" t="n">
        <v>38702</v>
      </c>
      <c r="D15" s="25" t="n">
        <v>2006012</v>
      </c>
      <c r="E15" s="49" t="n">
        <v>38669</v>
      </c>
      <c r="F15" s="85" t="n">
        <v>38682</v>
      </c>
      <c r="G15" s="69" t="n">
        <v>38698</v>
      </c>
      <c r="H15" s="70" t="n">
        <v>38705</v>
      </c>
    </row>
    <row r="16" customFormat="false" ht="19.5" hidden="false" customHeight="true" outlineLevel="0" collapsed="false">
      <c r="A16" s="62" t="n">
        <v>38697</v>
      </c>
      <c r="B16" s="86" t="n">
        <v>38710</v>
      </c>
      <c r="C16" s="24" t="n">
        <v>38716</v>
      </c>
      <c r="D16" s="25" t="n">
        <v>2006013</v>
      </c>
      <c r="E16" s="63" t="n">
        <v>38683</v>
      </c>
      <c r="F16" s="87" t="n">
        <v>38696</v>
      </c>
      <c r="G16" s="64" t="n">
        <v>38712</v>
      </c>
      <c r="H16" s="65" t="n">
        <v>38719</v>
      </c>
    </row>
    <row r="17" customFormat="false" ht="19.5" hidden="false" customHeight="true" outlineLevel="0" collapsed="false">
      <c r="A17" s="66" t="n">
        <v>38711</v>
      </c>
      <c r="B17" s="84" t="n">
        <v>38724</v>
      </c>
      <c r="C17" s="67" t="n">
        <v>38730</v>
      </c>
      <c r="D17" s="25" t="n">
        <v>2006014</v>
      </c>
      <c r="E17" s="49" t="n">
        <v>38697</v>
      </c>
      <c r="F17" s="85" t="n">
        <v>38710</v>
      </c>
      <c r="G17" s="69" t="n">
        <v>38726</v>
      </c>
      <c r="H17" s="70" t="n">
        <v>38733</v>
      </c>
    </row>
    <row r="18" customFormat="false" ht="19.5" hidden="false" customHeight="true" outlineLevel="0" collapsed="false">
      <c r="A18" s="62" t="n">
        <v>38725</v>
      </c>
      <c r="B18" s="86" t="n">
        <v>38738</v>
      </c>
      <c r="C18" s="24" t="n">
        <v>38744</v>
      </c>
      <c r="D18" s="25" t="n">
        <v>2006015</v>
      </c>
      <c r="E18" s="63" t="n">
        <v>38711</v>
      </c>
      <c r="F18" s="87" t="n">
        <v>38724</v>
      </c>
      <c r="G18" s="64" t="n">
        <v>38375</v>
      </c>
      <c r="H18" s="65" t="n">
        <v>38747</v>
      </c>
    </row>
    <row r="19" customFormat="false" ht="19.5" hidden="false" customHeight="true" outlineLevel="0" collapsed="false">
      <c r="A19" s="66" t="n">
        <v>38739</v>
      </c>
      <c r="B19" s="84" t="n">
        <v>38752</v>
      </c>
      <c r="C19" s="67" t="n">
        <v>38758</v>
      </c>
      <c r="D19" s="25" t="n">
        <v>2006016</v>
      </c>
      <c r="E19" s="49" t="n">
        <v>38725</v>
      </c>
      <c r="F19" s="85" t="n">
        <v>38738</v>
      </c>
      <c r="G19" s="69" t="n">
        <v>38754</v>
      </c>
      <c r="H19" s="70" t="n">
        <v>38761</v>
      </c>
    </row>
    <row r="20" customFormat="false" ht="19.5" hidden="false" customHeight="true" outlineLevel="0" collapsed="false">
      <c r="A20" s="62" t="n">
        <v>38753</v>
      </c>
      <c r="B20" s="86" t="n">
        <v>38766</v>
      </c>
      <c r="C20" s="24" t="n">
        <v>38772</v>
      </c>
      <c r="D20" s="25" t="n">
        <v>2006017</v>
      </c>
      <c r="E20" s="63" t="n">
        <v>38739</v>
      </c>
      <c r="F20" s="87" t="n">
        <v>38752</v>
      </c>
      <c r="G20" s="64" t="n">
        <v>38768</v>
      </c>
      <c r="H20" s="65" t="n">
        <v>38775</v>
      </c>
    </row>
    <row r="21" customFormat="false" ht="19.5" hidden="false" customHeight="true" outlineLevel="0" collapsed="false">
      <c r="A21" s="66" t="n">
        <v>38767</v>
      </c>
      <c r="B21" s="84" t="n">
        <v>38780</v>
      </c>
      <c r="C21" s="67" t="n">
        <v>38786</v>
      </c>
      <c r="D21" s="25" t="n">
        <v>2006018</v>
      </c>
      <c r="E21" s="49" t="n">
        <v>38753</v>
      </c>
      <c r="F21" s="85" t="n">
        <v>38401</v>
      </c>
      <c r="G21" s="69" t="n">
        <v>38782</v>
      </c>
      <c r="H21" s="70" t="n">
        <v>38789</v>
      </c>
    </row>
    <row r="22" customFormat="false" ht="19.5" hidden="false" customHeight="true" outlineLevel="0" collapsed="false">
      <c r="A22" s="62" t="n">
        <v>38781</v>
      </c>
      <c r="B22" s="86" t="n">
        <v>38794</v>
      </c>
      <c r="C22" s="24" t="n">
        <v>38800</v>
      </c>
      <c r="D22" s="25" t="n">
        <v>2006019</v>
      </c>
      <c r="E22" s="63" t="n">
        <v>38767</v>
      </c>
      <c r="F22" s="87" t="n">
        <v>38780</v>
      </c>
      <c r="G22" s="64" t="n">
        <v>38796</v>
      </c>
      <c r="H22" s="65" t="n">
        <v>38803</v>
      </c>
    </row>
    <row r="23" customFormat="false" ht="19.5" hidden="false" customHeight="true" outlineLevel="0" collapsed="false">
      <c r="A23" s="66" t="n">
        <v>38795</v>
      </c>
      <c r="B23" s="84" t="n">
        <v>38808</v>
      </c>
      <c r="C23" s="67" t="n">
        <v>38814</v>
      </c>
      <c r="D23" s="25" t="n">
        <v>2006020</v>
      </c>
      <c r="E23" s="49" t="n">
        <v>38781</v>
      </c>
      <c r="F23" s="85" t="n">
        <v>38794</v>
      </c>
      <c r="G23" s="69" t="n">
        <v>38810</v>
      </c>
      <c r="H23" s="70" t="n">
        <v>38817</v>
      </c>
    </row>
    <row r="24" customFormat="false" ht="19.5" hidden="false" customHeight="true" outlineLevel="0" collapsed="false">
      <c r="A24" s="62" t="n">
        <v>38809</v>
      </c>
      <c r="B24" s="86" t="n">
        <v>38822</v>
      </c>
      <c r="C24" s="24" t="n">
        <v>38828</v>
      </c>
      <c r="D24" s="25" t="n">
        <v>2006021</v>
      </c>
      <c r="E24" s="63" t="n">
        <v>38795</v>
      </c>
      <c r="F24" s="87" t="n">
        <v>38808</v>
      </c>
      <c r="G24" s="64" t="n">
        <v>38824</v>
      </c>
      <c r="H24" s="65" t="n">
        <v>38831</v>
      </c>
    </row>
    <row r="25" customFormat="false" ht="19.5" hidden="false" customHeight="true" outlineLevel="0" collapsed="false">
      <c r="A25" s="66" t="n">
        <v>38823</v>
      </c>
      <c r="B25" s="84" t="n">
        <v>38836</v>
      </c>
      <c r="C25" s="67" t="n">
        <v>38842</v>
      </c>
      <c r="D25" s="25" t="n">
        <v>2006022</v>
      </c>
      <c r="E25" s="49" t="n">
        <v>38809</v>
      </c>
      <c r="F25" s="85" t="n">
        <v>38822</v>
      </c>
      <c r="G25" s="69" t="n">
        <v>38838</v>
      </c>
      <c r="H25" s="70" t="n">
        <v>38845</v>
      </c>
    </row>
    <row r="26" customFormat="false" ht="19.5" hidden="false" customHeight="true" outlineLevel="0" collapsed="false">
      <c r="A26" s="62" t="n">
        <v>38837</v>
      </c>
      <c r="B26" s="86" t="n">
        <v>38850</v>
      </c>
      <c r="C26" s="24" t="n">
        <v>38856</v>
      </c>
      <c r="D26" s="25" t="n">
        <v>2006023</v>
      </c>
      <c r="E26" s="63" t="n">
        <v>38823</v>
      </c>
      <c r="F26" s="87" t="n">
        <v>38836</v>
      </c>
      <c r="G26" s="64" t="n">
        <v>38842</v>
      </c>
      <c r="H26" s="65" t="n">
        <v>38859</v>
      </c>
    </row>
    <row r="27" customFormat="false" ht="19.5" hidden="false" customHeight="true" outlineLevel="0" collapsed="false">
      <c r="A27" s="66" t="n">
        <v>38851</v>
      </c>
      <c r="B27" s="84" t="n">
        <v>38864</v>
      </c>
      <c r="C27" s="67" t="n">
        <v>38870</v>
      </c>
      <c r="D27" s="25" t="n">
        <v>2006024</v>
      </c>
      <c r="E27" s="49" t="n">
        <v>38837</v>
      </c>
      <c r="F27" s="85" t="n">
        <v>38850</v>
      </c>
      <c r="G27" s="69" t="n">
        <v>38866</v>
      </c>
      <c r="H27" s="70" t="n">
        <v>38873</v>
      </c>
    </row>
    <row r="28" customFormat="false" ht="19.5" hidden="false" customHeight="true" outlineLevel="0" collapsed="false">
      <c r="A28" s="62" t="n">
        <v>38865</v>
      </c>
      <c r="B28" s="86" t="n">
        <v>38878</v>
      </c>
      <c r="C28" s="24" t="n">
        <v>38884</v>
      </c>
      <c r="D28" s="25" t="n">
        <v>2006025</v>
      </c>
      <c r="E28" s="63" t="n">
        <v>38851</v>
      </c>
      <c r="F28" s="87" t="n">
        <v>38864</v>
      </c>
      <c r="G28" s="64" t="n">
        <v>38880</v>
      </c>
      <c r="H28" s="65" t="n">
        <v>38887</v>
      </c>
    </row>
    <row r="29" customFormat="false" ht="19.5" hidden="false" customHeight="true" outlineLevel="0" collapsed="false">
      <c r="A29" s="88" t="n">
        <v>38879</v>
      </c>
      <c r="B29" s="89" t="n">
        <v>38892</v>
      </c>
      <c r="C29" s="90" t="n">
        <v>38898</v>
      </c>
      <c r="D29" s="74" t="n">
        <v>2006026</v>
      </c>
      <c r="E29" s="91" t="n">
        <v>38865</v>
      </c>
      <c r="F29" s="92" t="n">
        <v>38878</v>
      </c>
      <c r="G29" s="93" t="n">
        <v>38894</v>
      </c>
      <c r="H29" s="94" t="s">
        <v>21</v>
      </c>
    </row>
    <row r="30" customFormat="false" ht="19.5" hidden="false" customHeight="true" outlineLevel="0" collapsed="false">
      <c r="A30" s="88" t="n">
        <v>38893</v>
      </c>
      <c r="B30" s="89" t="n">
        <v>38906</v>
      </c>
      <c r="C30" s="90" t="n">
        <v>38912</v>
      </c>
      <c r="D30" s="95" t="n">
        <v>2007001</v>
      </c>
      <c r="E30" s="91" t="n">
        <v>38879</v>
      </c>
      <c r="F30" s="92" t="n">
        <v>38892</v>
      </c>
      <c r="G30" s="92" t="n">
        <v>38908</v>
      </c>
      <c r="H30" s="89" t="s">
        <v>22</v>
      </c>
    </row>
    <row r="31" customFormat="false" ht="17.25" hidden="false" customHeight="false" outlineLevel="0" collapsed="false">
      <c r="A31" s="88" t="n">
        <v>38907</v>
      </c>
      <c r="B31" s="89" t="n">
        <v>38920</v>
      </c>
      <c r="C31" s="90" t="n">
        <v>38926</v>
      </c>
      <c r="D31" s="96" t="n">
        <v>2007002</v>
      </c>
      <c r="E31" s="91" t="n">
        <v>38893</v>
      </c>
      <c r="F31" s="92" t="n">
        <v>38906</v>
      </c>
      <c r="G31" s="93" t="n">
        <v>38922</v>
      </c>
      <c r="H31" s="94" t="n">
        <v>38929</v>
      </c>
    </row>
    <row r="32" customFormat="false" ht="17.25" hidden="false" customHeight="false" outlineLevel="0" collapsed="false">
      <c r="F32" s="77" t="n">
        <v>38524</v>
      </c>
      <c r="G32" s="78" t="s">
        <v>18</v>
      </c>
    </row>
    <row r="33" customFormat="false" ht="17.25" hidden="false" customHeight="false" outlineLevel="0" collapsed="false">
      <c r="A33" s="97" t="s">
        <v>23</v>
      </c>
      <c r="B33" s="97"/>
      <c r="C33" s="97"/>
      <c r="D33" s="97"/>
      <c r="E33" s="97"/>
      <c r="F33" s="97"/>
      <c r="G33" s="79" t="s">
        <v>19</v>
      </c>
      <c r="H33" s="79"/>
    </row>
  </sheetData>
  <mergeCells count="6">
    <mergeCell ref="A1:B1"/>
    <mergeCell ref="E1:F1"/>
    <mergeCell ref="A2:B2"/>
    <mergeCell ref="C2:D2"/>
    <mergeCell ref="E2:F2"/>
    <mergeCell ref="A33:F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3" min="1" style="2" width="12.13"/>
    <col collapsed="false" customWidth="true" hidden="false" outlineLevel="0" max="4" min="4" style="2" width="15.88"/>
    <col collapsed="false" customWidth="true" hidden="false" outlineLevel="0" max="6" min="5" style="2" width="12.13"/>
    <col collapsed="false" customWidth="true" hidden="false" outlineLevel="0" max="7" min="7" style="2" width="12.86"/>
    <col collapsed="false" customWidth="true" hidden="false" outlineLevel="0" max="8" min="8" style="2" width="13.02"/>
  </cols>
  <sheetData>
    <row r="1" customFormat="false" ht="17.25" hidden="false" customHeight="false" outlineLevel="0" collapsed="false">
      <c r="A1" s="50" t="s">
        <v>0</v>
      </c>
      <c r="B1" s="50"/>
      <c r="C1" s="7" t="s">
        <v>1</v>
      </c>
      <c r="D1" s="8" t="s">
        <v>2</v>
      </c>
      <c r="E1" s="51" t="s">
        <v>3</v>
      </c>
      <c r="F1" s="51"/>
      <c r="G1" s="52" t="s">
        <v>10</v>
      </c>
      <c r="H1" s="53" t="s">
        <v>11</v>
      </c>
    </row>
    <row r="2" customFormat="false" ht="17.25" hidden="false" customHeight="false" outlineLevel="0" collapsed="false">
      <c r="A2" s="54" t="s">
        <v>4</v>
      </c>
      <c r="B2" s="54"/>
      <c r="C2" s="13" t="s">
        <v>24</v>
      </c>
      <c r="D2" s="13"/>
      <c r="E2" s="55" t="s">
        <v>4</v>
      </c>
      <c r="F2" s="55"/>
      <c r="G2" s="56" t="s">
        <v>13</v>
      </c>
      <c r="H2" s="57" t="s">
        <v>14</v>
      </c>
    </row>
    <row r="3" customFormat="false" ht="17.25" hidden="false" customHeight="false" outlineLevel="0" collapsed="false">
      <c r="A3" s="16" t="s">
        <v>6</v>
      </c>
      <c r="B3" s="58" t="s">
        <v>7</v>
      </c>
      <c r="C3" s="80" t="s">
        <v>15</v>
      </c>
      <c r="D3" s="81" t="s">
        <v>9</v>
      </c>
      <c r="E3" s="59" t="s">
        <v>6</v>
      </c>
      <c r="F3" s="17" t="s">
        <v>7</v>
      </c>
      <c r="G3" s="60" t="s">
        <v>16</v>
      </c>
      <c r="H3" s="61" t="s">
        <v>17</v>
      </c>
    </row>
    <row r="4" customFormat="false" ht="17.25" hidden="false" customHeight="false" outlineLevel="0" collapsed="false">
      <c r="A4" s="98" t="n">
        <v>38893</v>
      </c>
      <c r="B4" s="98" t="n">
        <f aca="false">A4+13</f>
        <v>38906</v>
      </c>
      <c r="C4" s="99" t="n">
        <f aca="false">A4+19</f>
        <v>38912</v>
      </c>
      <c r="D4" s="100" t="n">
        <v>2007001</v>
      </c>
      <c r="E4" s="98" t="n">
        <f aca="false">A4-14</f>
        <v>38879</v>
      </c>
      <c r="F4" s="98" t="n">
        <f aca="false">E4+13</f>
        <v>38892</v>
      </c>
      <c r="G4" s="98" t="n">
        <f aca="false">C4-4</f>
        <v>38908</v>
      </c>
      <c r="H4" s="98" t="n">
        <f aca="false">C4+3</f>
        <v>38915</v>
      </c>
    </row>
    <row r="5" customFormat="false" ht="17.25" hidden="false" customHeight="false" outlineLevel="0" collapsed="false">
      <c r="A5" s="101" t="n">
        <f aca="false">A4+14</f>
        <v>38907</v>
      </c>
      <c r="B5" s="101" t="n">
        <f aca="false">B4+14</f>
        <v>38920</v>
      </c>
      <c r="C5" s="102" t="n">
        <f aca="false">C4+14</f>
        <v>38926</v>
      </c>
      <c r="D5" s="17" t="n">
        <f aca="false">D4+1</f>
        <v>2007002</v>
      </c>
      <c r="E5" s="101" t="n">
        <f aca="false">E4+14</f>
        <v>38893</v>
      </c>
      <c r="F5" s="101" t="n">
        <f aca="false">F4+14</f>
        <v>38906</v>
      </c>
      <c r="G5" s="101" t="n">
        <f aca="false">G4+14</f>
        <v>38922</v>
      </c>
      <c r="H5" s="101" t="n">
        <f aca="false">C5+3</f>
        <v>38929</v>
      </c>
    </row>
    <row r="6" customFormat="false" ht="17.25" hidden="false" customHeight="false" outlineLevel="0" collapsed="false">
      <c r="A6" s="98" t="n">
        <f aca="false">A5+14</f>
        <v>38921</v>
      </c>
      <c r="B6" s="98" t="n">
        <f aca="false">B5+14</f>
        <v>38934</v>
      </c>
      <c r="C6" s="99" t="n">
        <f aca="false">C5+14</f>
        <v>38940</v>
      </c>
      <c r="D6" s="100" t="n">
        <f aca="false">D5+1</f>
        <v>2007003</v>
      </c>
      <c r="E6" s="98" t="n">
        <f aca="false">E5+14</f>
        <v>38907</v>
      </c>
      <c r="F6" s="98" t="n">
        <f aca="false">F5+14</f>
        <v>38920</v>
      </c>
      <c r="G6" s="98" t="n">
        <f aca="false">G5+14</f>
        <v>38936</v>
      </c>
      <c r="H6" s="98" t="n">
        <f aca="false">C6+3</f>
        <v>38943</v>
      </c>
    </row>
    <row r="7" customFormat="false" ht="17.25" hidden="false" customHeight="false" outlineLevel="0" collapsed="false">
      <c r="A7" s="101" t="n">
        <f aca="false">A6+14</f>
        <v>38935</v>
      </c>
      <c r="B7" s="101" t="n">
        <f aca="false">B6+14</f>
        <v>38948</v>
      </c>
      <c r="C7" s="102" t="n">
        <f aca="false">C6+14</f>
        <v>38954</v>
      </c>
      <c r="D7" s="17" t="n">
        <f aca="false">D6+1</f>
        <v>2007004</v>
      </c>
      <c r="E7" s="101" t="n">
        <f aca="false">E6+14</f>
        <v>38921</v>
      </c>
      <c r="F7" s="101" t="n">
        <f aca="false">F6+14</f>
        <v>38934</v>
      </c>
      <c r="G7" s="101" t="n">
        <f aca="false">G6+14</f>
        <v>38950</v>
      </c>
      <c r="H7" s="101" t="n">
        <f aca="false">C7+3</f>
        <v>38957</v>
      </c>
    </row>
    <row r="8" customFormat="false" ht="17.25" hidden="false" customHeight="false" outlineLevel="0" collapsed="false">
      <c r="A8" s="98" t="n">
        <f aca="false">A7+14</f>
        <v>38949</v>
      </c>
      <c r="B8" s="98" t="n">
        <f aca="false">B7+14</f>
        <v>38962</v>
      </c>
      <c r="C8" s="99" t="n">
        <f aca="false">C7+14</f>
        <v>38968</v>
      </c>
      <c r="D8" s="100" t="n">
        <f aca="false">D7+1</f>
        <v>2007005</v>
      </c>
      <c r="E8" s="98" t="n">
        <f aca="false">E7+14</f>
        <v>38935</v>
      </c>
      <c r="F8" s="98" t="n">
        <f aca="false">F7+14</f>
        <v>38948</v>
      </c>
      <c r="G8" s="98" t="n">
        <f aca="false">G7+14+1</f>
        <v>38965</v>
      </c>
      <c r="H8" s="98" t="n">
        <f aca="false">C8+3</f>
        <v>38971</v>
      </c>
    </row>
    <row r="9" customFormat="false" ht="17.25" hidden="false" customHeight="false" outlineLevel="0" collapsed="false">
      <c r="A9" s="101" t="n">
        <f aca="false">A8+14</f>
        <v>38963</v>
      </c>
      <c r="B9" s="101" t="n">
        <f aca="false">B8+14</f>
        <v>38976</v>
      </c>
      <c r="C9" s="102" t="n">
        <f aca="false">C8+14</f>
        <v>38982</v>
      </c>
      <c r="D9" s="17" t="n">
        <f aca="false">D8+1</f>
        <v>2007006</v>
      </c>
      <c r="E9" s="101" t="n">
        <f aca="false">E8+14</f>
        <v>38949</v>
      </c>
      <c r="F9" s="101" t="n">
        <f aca="false">F8+14</f>
        <v>38962</v>
      </c>
      <c r="G9" s="101" t="n">
        <v>38978</v>
      </c>
      <c r="H9" s="101" t="n">
        <f aca="false">C9+3</f>
        <v>38985</v>
      </c>
    </row>
    <row r="10" customFormat="false" ht="17.25" hidden="false" customHeight="false" outlineLevel="0" collapsed="false">
      <c r="A10" s="98" t="n">
        <f aca="false">A9+14</f>
        <v>38977</v>
      </c>
      <c r="B10" s="98" t="n">
        <f aca="false">B9+14</f>
        <v>38990</v>
      </c>
      <c r="C10" s="99" t="n">
        <f aca="false">C9+14</f>
        <v>38996</v>
      </c>
      <c r="D10" s="100" t="n">
        <f aca="false">D9+1</f>
        <v>2007007</v>
      </c>
      <c r="E10" s="98" t="n">
        <f aca="false">E9+14</f>
        <v>38963</v>
      </c>
      <c r="F10" s="98" t="n">
        <f aca="false">F9+14</f>
        <v>38976</v>
      </c>
      <c r="G10" s="98" t="n">
        <f aca="false">G9+14</f>
        <v>38992</v>
      </c>
      <c r="H10" s="98" t="n">
        <f aca="false">C10+3</f>
        <v>38999</v>
      </c>
    </row>
    <row r="11" customFormat="false" ht="17.25" hidden="false" customHeight="false" outlineLevel="0" collapsed="false">
      <c r="A11" s="101" t="n">
        <f aca="false">A10+14</f>
        <v>38991</v>
      </c>
      <c r="B11" s="101" t="n">
        <f aca="false">B10+14</f>
        <v>39004</v>
      </c>
      <c r="C11" s="102" t="n">
        <f aca="false">C10+14</f>
        <v>39010</v>
      </c>
      <c r="D11" s="17" t="n">
        <f aca="false">D10+1</f>
        <v>2007008</v>
      </c>
      <c r="E11" s="101" t="n">
        <f aca="false">E10+14</f>
        <v>38977</v>
      </c>
      <c r="F11" s="101" t="n">
        <f aca="false">F10+14</f>
        <v>38990</v>
      </c>
      <c r="G11" s="101" t="n">
        <f aca="false">G10+14</f>
        <v>39006</v>
      </c>
      <c r="H11" s="101" t="n">
        <f aca="false">C11+3</f>
        <v>39013</v>
      </c>
    </row>
    <row r="12" customFormat="false" ht="17.25" hidden="false" customHeight="false" outlineLevel="0" collapsed="false">
      <c r="A12" s="98" t="n">
        <f aca="false">A11+14</f>
        <v>39005</v>
      </c>
      <c r="B12" s="98" t="n">
        <f aca="false">B11+14</f>
        <v>39018</v>
      </c>
      <c r="C12" s="99" t="n">
        <f aca="false">C11+14</f>
        <v>39024</v>
      </c>
      <c r="D12" s="100" t="n">
        <f aca="false">D11+1</f>
        <v>2007009</v>
      </c>
      <c r="E12" s="98" t="n">
        <f aca="false">E11+14</f>
        <v>38991</v>
      </c>
      <c r="F12" s="98" t="n">
        <f aca="false">F11+14</f>
        <v>39004</v>
      </c>
      <c r="G12" s="98" t="n">
        <f aca="false">G11+14</f>
        <v>39020</v>
      </c>
      <c r="H12" s="98" t="n">
        <f aca="false">C12+3</f>
        <v>39027</v>
      </c>
    </row>
    <row r="13" customFormat="false" ht="17.25" hidden="false" customHeight="false" outlineLevel="0" collapsed="false">
      <c r="A13" s="101" t="n">
        <f aca="false">A12+14</f>
        <v>39019</v>
      </c>
      <c r="B13" s="101" t="n">
        <f aca="false">B12+14</f>
        <v>39032</v>
      </c>
      <c r="C13" s="102" t="n">
        <f aca="false">C12+14</f>
        <v>39038</v>
      </c>
      <c r="D13" s="17" t="n">
        <f aca="false">D12+1</f>
        <v>2007010</v>
      </c>
      <c r="E13" s="101" t="n">
        <f aca="false">E12+14</f>
        <v>39005</v>
      </c>
      <c r="F13" s="101" t="n">
        <f aca="false">F12+14</f>
        <v>39018</v>
      </c>
      <c r="G13" s="101" t="n">
        <f aca="false">G12+14</f>
        <v>39034</v>
      </c>
      <c r="H13" s="101" t="n">
        <f aca="false">C13+3</f>
        <v>39041</v>
      </c>
    </row>
    <row r="14" customFormat="false" ht="17.25" hidden="false" customHeight="false" outlineLevel="0" collapsed="false">
      <c r="A14" s="98" t="n">
        <f aca="false">A13+14</f>
        <v>39033</v>
      </c>
      <c r="B14" s="98" t="n">
        <f aca="false">B13+14</f>
        <v>39046</v>
      </c>
      <c r="C14" s="99" t="n">
        <f aca="false">C13+14</f>
        <v>39052</v>
      </c>
      <c r="D14" s="100" t="n">
        <f aca="false">D13+1</f>
        <v>2007011</v>
      </c>
      <c r="E14" s="98" t="n">
        <f aca="false">E13+14</f>
        <v>39019</v>
      </c>
      <c r="F14" s="98" t="n">
        <f aca="false">F13+14</f>
        <v>39032</v>
      </c>
      <c r="G14" s="98" t="n">
        <f aca="false">G13+14</f>
        <v>39048</v>
      </c>
      <c r="H14" s="98" t="n">
        <f aca="false">C14+3</f>
        <v>39055</v>
      </c>
    </row>
    <row r="15" customFormat="false" ht="17.25" hidden="false" customHeight="false" outlineLevel="0" collapsed="false">
      <c r="A15" s="101" t="n">
        <f aca="false">A14+14</f>
        <v>39047</v>
      </c>
      <c r="B15" s="101" t="n">
        <f aca="false">B14+14</f>
        <v>39060</v>
      </c>
      <c r="C15" s="102" t="n">
        <f aca="false">C14+14</f>
        <v>39066</v>
      </c>
      <c r="D15" s="17" t="n">
        <f aca="false">D14+1</f>
        <v>2007012</v>
      </c>
      <c r="E15" s="101" t="n">
        <f aca="false">E14+14</f>
        <v>39033</v>
      </c>
      <c r="F15" s="101" t="n">
        <f aca="false">F14+14</f>
        <v>39046</v>
      </c>
      <c r="G15" s="101" t="n">
        <f aca="false">G14+14</f>
        <v>39062</v>
      </c>
      <c r="H15" s="101" t="n">
        <f aca="false">C15+3</f>
        <v>39069</v>
      </c>
    </row>
    <row r="16" customFormat="false" ht="17.25" hidden="false" customHeight="false" outlineLevel="0" collapsed="false">
      <c r="A16" s="98" t="n">
        <f aca="false">A15+14</f>
        <v>39061</v>
      </c>
      <c r="B16" s="98" t="n">
        <f aca="false">B15+14</f>
        <v>39074</v>
      </c>
      <c r="C16" s="99" t="n">
        <f aca="false">C15+14</f>
        <v>39080</v>
      </c>
      <c r="D16" s="100" t="n">
        <f aca="false">D15+1</f>
        <v>2007013</v>
      </c>
      <c r="E16" s="98" t="n">
        <f aca="false">E15+14</f>
        <v>39047</v>
      </c>
      <c r="F16" s="98" t="n">
        <f aca="false">F15+14</f>
        <v>39060</v>
      </c>
      <c r="G16" s="98" t="n">
        <v>39077</v>
      </c>
      <c r="H16" s="98" t="n">
        <f aca="false">C16+3</f>
        <v>39083</v>
      </c>
    </row>
    <row r="17" customFormat="false" ht="17.25" hidden="false" customHeight="false" outlineLevel="0" collapsed="false">
      <c r="A17" s="98" t="n">
        <f aca="false">A16+14</f>
        <v>39075</v>
      </c>
      <c r="B17" s="98" t="n">
        <f aca="false">B16+14</f>
        <v>39088</v>
      </c>
      <c r="C17" s="99" t="n">
        <f aca="false">C16+14</f>
        <v>39094</v>
      </c>
      <c r="D17" s="100" t="n">
        <f aca="false">D16+1</f>
        <v>2007014</v>
      </c>
      <c r="E17" s="98" t="n">
        <f aca="false">E16+14</f>
        <v>39061</v>
      </c>
      <c r="F17" s="98" t="n">
        <f aca="false">F16+14</f>
        <v>39074</v>
      </c>
      <c r="G17" s="98" t="n">
        <f aca="false">G16+14</f>
        <v>39091</v>
      </c>
      <c r="H17" s="98" t="n">
        <f aca="false">C17+3</f>
        <v>39097</v>
      </c>
    </row>
    <row r="18" customFormat="false" ht="17.25" hidden="false" customHeight="false" outlineLevel="0" collapsed="false">
      <c r="A18" s="101" t="n">
        <f aca="false">A17+14</f>
        <v>39089</v>
      </c>
      <c r="B18" s="101" t="n">
        <f aca="false">B17+14</f>
        <v>39102</v>
      </c>
      <c r="C18" s="102" t="n">
        <f aca="false">C17+14</f>
        <v>39108</v>
      </c>
      <c r="D18" s="17" t="n">
        <f aca="false">D17+1</f>
        <v>2007015</v>
      </c>
      <c r="E18" s="101" t="n">
        <f aca="false">E17+14</f>
        <v>39075</v>
      </c>
      <c r="F18" s="101" t="n">
        <f aca="false">F17+14</f>
        <v>39088</v>
      </c>
      <c r="G18" s="101" t="n">
        <v>39104</v>
      </c>
      <c r="H18" s="101" t="n">
        <f aca="false">C18+3</f>
        <v>39111</v>
      </c>
    </row>
    <row r="19" customFormat="false" ht="17.25" hidden="false" customHeight="false" outlineLevel="0" collapsed="false">
      <c r="A19" s="98" t="n">
        <f aca="false">A18+14</f>
        <v>39103</v>
      </c>
      <c r="B19" s="98" t="n">
        <f aca="false">B18+14</f>
        <v>39116</v>
      </c>
      <c r="C19" s="99" t="n">
        <f aca="false">C18+14</f>
        <v>39122</v>
      </c>
      <c r="D19" s="100" t="n">
        <f aca="false">D18+1</f>
        <v>2007016</v>
      </c>
      <c r="E19" s="98" t="n">
        <f aca="false">E18+14</f>
        <v>39089</v>
      </c>
      <c r="F19" s="98" t="n">
        <f aca="false">F18+14</f>
        <v>39102</v>
      </c>
      <c r="G19" s="98" t="n">
        <f aca="false">G18+14</f>
        <v>39118</v>
      </c>
      <c r="H19" s="98" t="n">
        <f aca="false">C19+3</f>
        <v>39125</v>
      </c>
    </row>
    <row r="20" customFormat="false" ht="17.25" hidden="false" customHeight="false" outlineLevel="0" collapsed="false">
      <c r="A20" s="101" t="n">
        <f aca="false">A19+14</f>
        <v>39117</v>
      </c>
      <c r="B20" s="101" t="n">
        <f aca="false">B19+14</f>
        <v>39130</v>
      </c>
      <c r="C20" s="102" t="n">
        <f aca="false">C19+14</f>
        <v>39136</v>
      </c>
      <c r="D20" s="17" t="n">
        <f aca="false">D19+1</f>
        <v>2007017</v>
      </c>
      <c r="E20" s="101" t="n">
        <f aca="false">E19+14</f>
        <v>39103</v>
      </c>
      <c r="F20" s="101" t="n">
        <f aca="false">F19+14</f>
        <v>39116</v>
      </c>
      <c r="G20" s="101" t="n">
        <f aca="false">G19+14</f>
        <v>39132</v>
      </c>
      <c r="H20" s="101" t="n">
        <f aca="false">C20+3</f>
        <v>39139</v>
      </c>
    </row>
    <row r="21" customFormat="false" ht="17.25" hidden="false" customHeight="false" outlineLevel="0" collapsed="false">
      <c r="A21" s="98" t="n">
        <f aca="false">A20+14</f>
        <v>39131</v>
      </c>
      <c r="B21" s="98" t="n">
        <f aca="false">B20+14</f>
        <v>39144</v>
      </c>
      <c r="C21" s="99" t="n">
        <f aca="false">C20+14</f>
        <v>39150</v>
      </c>
      <c r="D21" s="100" t="n">
        <f aca="false">D20+1</f>
        <v>2007018</v>
      </c>
      <c r="E21" s="98" t="n">
        <f aca="false">E20+14</f>
        <v>39117</v>
      </c>
      <c r="F21" s="98" t="n">
        <f aca="false">F20+14</f>
        <v>39130</v>
      </c>
      <c r="G21" s="98" t="n">
        <f aca="false">G20+14</f>
        <v>39146</v>
      </c>
      <c r="H21" s="98" t="n">
        <f aca="false">C21+3</f>
        <v>39153</v>
      </c>
    </row>
    <row r="22" customFormat="false" ht="17.25" hidden="false" customHeight="false" outlineLevel="0" collapsed="false">
      <c r="A22" s="101" t="n">
        <f aca="false">A21+14</f>
        <v>39145</v>
      </c>
      <c r="B22" s="101" t="n">
        <f aca="false">B21+14</f>
        <v>39158</v>
      </c>
      <c r="C22" s="102" t="n">
        <f aca="false">C21+14</f>
        <v>39164</v>
      </c>
      <c r="D22" s="17" t="n">
        <f aca="false">D21+1</f>
        <v>2007019</v>
      </c>
      <c r="E22" s="101" t="n">
        <f aca="false">E21+14</f>
        <v>39131</v>
      </c>
      <c r="F22" s="101" t="n">
        <f aca="false">F21+14</f>
        <v>39144</v>
      </c>
      <c r="G22" s="101" t="n">
        <v>39162</v>
      </c>
      <c r="H22" s="101" t="n">
        <f aca="false">C22+3</f>
        <v>39167</v>
      </c>
    </row>
    <row r="23" customFormat="false" ht="17.25" hidden="false" customHeight="false" outlineLevel="0" collapsed="false">
      <c r="A23" s="98" t="n">
        <f aca="false">A22+14</f>
        <v>39159</v>
      </c>
      <c r="B23" s="98" t="n">
        <f aca="false">B22+14</f>
        <v>39172</v>
      </c>
      <c r="C23" s="99" t="n">
        <f aca="false">C22+14</f>
        <v>39178</v>
      </c>
      <c r="D23" s="100" t="n">
        <f aca="false">D22+1</f>
        <v>2007020</v>
      </c>
      <c r="E23" s="98" t="n">
        <f aca="false">E22+14</f>
        <v>39145</v>
      </c>
      <c r="F23" s="98" t="n">
        <f aca="false">F22+14</f>
        <v>39158</v>
      </c>
      <c r="G23" s="98" t="n">
        <v>39174</v>
      </c>
      <c r="H23" s="98" t="n">
        <f aca="false">C23+3</f>
        <v>39181</v>
      </c>
    </row>
    <row r="24" customFormat="false" ht="17.25" hidden="false" customHeight="false" outlineLevel="0" collapsed="false">
      <c r="A24" s="101" t="n">
        <f aca="false">A23+14</f>
        <v>39173</v>
      </c>
      <c r="B24" s="101" t="n">
        <f aca="false">B23+14</f>
        <v>39186</v>
      </c>
      <c r="C24" s="102" t="n">
        <f aca="false">C23+14</f>
        <v>39192</v>
      </c>
      <c r="D24" s="17" t="n">
        <f aca="false">D23+1</f>
        <v>2007021</v>
      </c>
      <c r="E24" s="101" t="n">
        <f aca="false">E23+14</f>
        <v>39159</v>
      </c>
      <c r="F24" s="101" t="n">
        <f aca="false">F23+14</f>
        <v>39172</v>
      </c>
      <c r="G24" s="101" t="n">
        <f aca="false">G23+14</f>
        <v>39188</v>
      </c>
      <c r="H24" s="101" t="n">
        <f aca="false">C24+3</f>
        <v>39195</v>
      </c>
    </row>
    <row r="25" customFormat="false" ht="17.25" hidden="false" customHeight="false" outlineLevel="0" collapsed="false">
      <c r="A25" s="98" t="n">
        <f aca="false">A24+14</f>
        <v>39187</v>
      </c>
      <c r="B25" s="98" t="n">
        <f aca="false">B24+14</f>
        <v>39200</v>
      </c>
      <c r="C25" s="99" t="n">
        <f aca="false">C24+14</f>
        <v>39206</v>
      </c>
      <c r="D25" s="100" t="n">
        <f aca="false">D24+1</f>
        <v>2007022</v>
      </c>
      <c r="E25" s="98" t="n">
        <f aca="false">E24+14</f>
        <v>39173</v>
      </c>
      <c r="F25" s="98" t="n">
        <f aca="false">F24+14</f>
        <v>39186</v>
      </c>
      <c r="G25" s="98" t="n">
        <f aca="false">G24+14</f>
        <v>39202</v>
      </c>
      <c r="H25" s="98" t="n">
        <f aca="false">C25+3</f>
        <v>39209</v>
      </c>
    </row>
    <row r="26" customFormat="false" ht="17.25" hidden="false" customHeight="false" outlineLevel="0" collapsed="false">
      <c r="A26" s="101" t="n">
        <f aca="false">A25+14</f>
        <v>39201</v>
      </c>
      <c r="B26" s="101" t="n">
        <f aca="false">B25+14</f>
        <v>39214</v>
      </c>
      <c r="C26" s="102" t="n">
        <f aca="false">C25+14</f>
        <v>39220</v>
      </c>
      <c r="D26" s="17" t="n">
        <f aca="false">D25+1</f>
        <v>2007023</v>
      </c>
      <c r="E26" s="101" t="n">
        <f aca="false">E25+14</f>
        <v>39187</v>
      </c>
      <c r="F26" s="101" t="n">
        <f aca="false">F25+14</f>
        <v>39200</v>
      </c>
      <c r="G26" s="101" t="n">
        <f aca="false">G25+14</f>
        <v>39216</v>
      </c>
      <c r="H26" s="101" t="n">
        <f aca="false">C26+3</f>
        <v>39223</v>
      </c>
    </row>
    <row r="27" customFormat="false" ht="17.25" hidden="false" customHeight="false" outlineLevel="0" collapsed="false">
      <c r="A27" s="98" t="n">
        <f aca="false">A26+14</f>
        <v>39215</v>
      </c>
      <c r="B27" s="98" t="n">
        <f aca="false">B26+14</f>
        <v>39228</v>
      </c>
      <c r="C27" s="99" t="n">
        <f aca="false">C26+14</f>
        <v>39234</v>
      </c>
      <c r="D27" s="100" t="n">
        <f aca="false">D26+1</f>
        <v>2007024</v>
      </c>
      <c r="E27" s="98" t="n">
        <f aca="false">E26+14</f>
        <v>39201</v>
      </c>
      <c r="F27" s="98" t="n">
        <f aca="false">F26+14</f>
        <v>39214</v>
      </c>
      <c r="G27" s="98" t="n">
        <v>39231</v>
      </c>
      <c r="H27" s="98" t="n">
        <f aca="false">C27+3</f>
        <v>39237</v>
      </c>
    </row>
    <row r="28" customFormat="false" ht="17.25" hidden="false" customHeight="false" outlineLevel="0" collapsed="false">
      <c r="A28" s="101" t="n">
        <f aca="false">A27+14</f>
        <v>39229</v>
      </c>
      <c r="B28" s="101" t="n">
        <f aca="false">B27+14</f>
        <v>39242</v>
      </c>
      <c r="C28" s="102" t="n">
        <f aca="false">C27+14</f>
        <v>39248</v>
      </c>
      <c r="D28" s="17" t="n">
        <f aca="false">D27+1</f>
        <v>2007025</v>
      </c>
      <c r="E28" s="101" t="n">
        <f aca="false">E27+14</f>
        <v>39215</v>
      </c>
      <c r="F28" s="101" t="n">
        <f aca="false">F27+14</f>
        <v>39228</v>
      </c>
      <c r="G28" s="101" t="s">
        <v>25</v>
      </c>
      <c r="H28" s="101" t="n">
        <f aca="false">C28+3</f>
        <v>39251</v>
      </c>
    </row>
    <row r="29" customFormat="false" ht="17.25" hidden="false" customHeight="false" outlineLevel="0" collapsed="false">
      <c r="A29" s="98" t="n">
        <f aca="false">A28+14</f>
        <v>39243</v>
      </c>
      <c r="B29" s="98" t="n">
        <f aca="false">B28+14</f>
        <v>39256</v>
      </c>
      <c r="C29" s="99" t="n">
        <f aca="false">C28+14</f>
        <v>39262</v>
      </c>
      <c r="D29" s="100" t="n">
        <f aca="false">D28+1</f>
        <v>2007026</v>
      </c>
      <c r="E29" s="98" t="n">
        <f aca="false">E28+14</f>
        <v>39229</v>
      </c>
      <c r="F29" s="98" t="n">
        <f aca="false">F28+14</f>
        <v>39242</v>
      </c>
      <c r="G29" s="98"/>
      <c r="H29" s="98" t="n">
        <f aca="false">C29+3</f>
        <v>39265</v>
      </c>
    </row>
    <row r="30" customFormat="false" ht="17.25" hidden="false" customHeight="false" outlineLevel="0" collapsed="false">
      <c r="A30" s="101"/>
      <c r="B30" s="101"/>
      <c r="C30" s="102"/>
      <c r="D30" s="17"/>
      <c r="E30" s="101"/>
      <c r="F30" s="101"/>
      <c r="G30" s="101"/>
      <c r="H30" s="101"/>
    </row>
    <row r="31" customFormat="false" ht="12.75" hidden="false" customHeight="false" outlineLevel="0" collapsed="false">
      <c r="A31" s="2" t="s">
        <v>26</v>
      </c>
    </row>
  </sheetData>
  <mergeCells count="5">
    <mergeCell ref="A1:B1"/>
    <mergeCell ref="E1:F1"/>
    <mergeCell ref="A2:B2"/>
    <mergeCell ref="C2:D2"/>
    <mergeCell ref="E2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3" min="1" style="2" width="12.13"/>
    <col collapsed="false" customWidth="true" hidden="false" outlineLevel="0" max="4" min="4" style="2" width="15.88"/>
    <col collapsed="false" customWidth="true" hidden="false" outlineLevel="0" max="5" min="5" style="2" width="12.13"/>
    <col collapsed="false" customWidth="true" hidden="false" outlineLevel="0" max="6" min="6" style="2" width="13.13"/>
    <col collapsed="false" customWidth="true" hidden="false" outlineLevel="0" max="7" min="7" style="103" width="15.27"/>
    <col collapsed="false" customWidth="true" hidden="false" outlineLevel="0" max="8" min="8" style="2" width="13.02"/>
  </cols>
  <sheetData>
    <row r="1" customFormat="false" ht="17.25" hidden="false" customHeight="false" outlineLevel="0" collapsed="false">
      <c r="A1" s="50" t="s">
        <v>0</v>
      </c>
      <c r="B1" s="50"/>
      <c r="C1" s="104" t="s">
        <v>27</v>
      </c>
      <c r="D1" s="104" t="s">
        <v>2</v>
      </c>
      <c r="E1" s="51" t="s">
        <v>3</v>
      </c>
      <c r="F1" s="51"/>
      <c r="G1" s="52" t="s">
        <v>10</v>
      </c>
      <c r="H1" s="53" t="s">
        <v>11</v>
      </c>
    </row>
    <row r="2" customFormat="false" ht="17.25" hidden="false" customHeight="false" outlineLevel="0" collapsed="false">
      <c r="A2" s="54" t="s">
        <v>4</v>
      </c>
      <c r="B2" s="54"/>
      <c r="C2" s="104" t="s">
        <v>28</v>
      </c>
      <c r="D2" s="104"/>
      <c r="E2" s="55" t="s">
        <v>4</v>
      </c>
      <c r="F2" s="55"/>
      <c r="G2" s="56" t="s">
        <v>29</v>
      </c>
      <c r="H2" s="57" t="s">
        <v>14</v>
      </c>
    </row>
    <row r="3" customFormat="false" ht="17.25" hidden="false" customHeight="false" outlineLevel="0" collapsed="false">
      <c r="A3" s="16" t="s">
        <v>6</v>
      </c>
      <c r="B3" s="58" t="s">
        <v>7</v>
      </c>
      <c r="C3" s="80" t="s">
        <v>15</v>
      </c>
      <c r="D3" s="81" t="s">
        <v>9</v>
      </c>
      <c r="E3" s="59" t="s">
        <v>6</v>
      </c>
      <c r="F3" s="17" t="s">
        <v>7</v>
      </c>
      <c r="G3" s="60" t="s">
        <v>16</v>
      </c>
      <c r="H3" s="61" t="s">
        <v>17</v>
      </c>
    </row>
    <row r="4" customFormat="false" ht="17.25" hidden="false" customHeight="false" outlineLevel="0" collapsed="false">
      <c r="A4" s="98" t="n">
        <v>39257</v>
      </c>
      <c r="B4" s="98" t="n">
        <v>39270</v>
      </c>
      <c r="C4" s="99" t="n">
        <v>39276</v>
      </c>
      <c r="D4" s="100" t="n">
        <v>2008001</v>
      </c>
      <c r="E4" s="98" t="n">
        <f aca="false">A4-14</f>
        <v>39243</v>
      </c>
      <c r="F4" s="98" t="n">
        <f aca="false">E4+13</f>
        <v>39256</v>
      </c>
      <c r="G4" s="105" t="n">
        <f aca="false">C4-4</f>
        <v>39272</v>
      </c>
      <c r="H4" s="98" t="n">
        <f aca="false">C4+3</f>
        <v>39279</v>
      </c>
    </row>
    <row r="5" customFormat="false" ht="17.25" hidden="false" customHeight="false" outlineLevel="0" collapsed="false">
      <c r="A5" s="101" t="n">
        <v>39271</v>
      </c>
      <c r="B5" s="101" t="n">
        <v>39284</v>
      </c>
      <c r="C5" s="102" t="n">
        <f aca="false">C4+14</f>
        <v>39290</v>
      </c>
      <c r="D5" s="100" t="n">
        <v>2008002</v>
      </c>
      <c r="E5" s="101" t="n">
        <f aca="false">E4+14</f>
        <v>39257</v>
      </c>
      <c r="F5" s="101" t="n">
        <f aca="false">F4+14</f>
        <v>39270</v>
      </c>
      <c r="G5" s="106" t="n">
        <f aca="false">G4+14</f>
        <v>39286</v>
      </c>
      <c r="H5" s="101" t="n">
        <f aca="false">C5+3</f>
        <v>39293</v>
      </c>
    </row>
    <row r="6" customFormat="false" ht="17.25" hidden="false" customHeight="false" outlineLevel="0" collapsed="false">
      <c r="A6" s="98" t="n">
        <f aca="false">A5+14</f>
        <v>39285</v>
      </c>
      <c r="B6" s="98" t="n">
        <f aca="false">B5+14</f>
        <v>39298</v>
      </c>
      <c r="C6" s="99" t="n">
        <f aca="false">C5+14</f>
        <v>39304</v>
      </c>
      <c r="D6" s="100" t="n">
        <v>2008003</v>
      </c>
      <c r="E6" s="98" t="n">
        <f aca="false">E5+14</f>
        <v>39271</v>
      </c>
      <c r="F6" s="98" t="n">
        <f aca="false">F5+14</f>
        <v>39284</v>
      </c>
      <c r="G6" s="107" t="n">
        <f aca="false">G5+14</f>
        <v>39300</v>
      </c>
      <c r="H6" s="98" t="n">
        <f aca="false">C6+3</f>
        <v>39307</v>
      </c>
    </row>
    <row r="7" customFormat="false" ht="17.25" hidden="false" customHeight="false" outlineLevel="0" collapsed="false">
      <c r="A7" s="101" t="n">
        <f aca="false">A6+14</f>
        <v>39299</v>
      </c>
      <c r="B7" s="101" t="n">
        <f aca="false">B6+14</f>
        <v>39312</v>
      </c>
      <c r="C7" s="102" t="n">
        <f aca="false">C6+14</f>
        <v>39318</v>
      </c>
      <c r="D7" s="100" t="n">
        <v>2008004</v>
      </c>
      <c r="E7" s="101" t="n">
        <f aca="false">E6+14</f>
        <v>39285</v>
      </c>
      <c r="F7" s="101" t="n">
        <f aca="false">F6+14</f>
        <v>39298</v>
      </c>
      <c r="G7" s="106" t="n">
        <f aca="false">G6+14</f>
        <v>39314</v>
      </c>
      <c r="H7" s="101" t="n">
        <f aca="false">C7+3</f>
        <v>39321</v>
      </c>
    </row>
    <row r="8" customFormat="false" ht="17.25" hidden="false" customHeight="false" outlineLevel="0" collapsed="false">
      <c r="A8" s="98" t="n">
        <f aca="false">A7+14</f>
        <v>39313</v>
      </c>
      <c r="B8" s="98" t="n">
        <f aca="false">B7+14</f>
        <v>39326</v>
      </c>
      <c r="C8" s="99" t="n">
        <f aca="false">C7+14</f>
        <v>39332</v>
      </c>
      <c r="D8" s="100" t="n">
        <v>2008005</v>
      </c>
      <c r="E8" s="98" t="n">
        <f aca="false">E7+14</f>
        <v>39299</v>
      </c>
      <c r="F8" s="98" t="n">
        <f aca="false">F7+14</f>
        <v>39312</v>
      </c>
      <c r="G8" s="107" t="s">
        <v>30</v>
      </c>
      <c r="H8" s="98" t="n">
        <f aca="false">C8+3</f>
        <v>39335</v>
      </c>
    </row>
    <row r="9" customFormat="false" ht="17.25" hidden="false" customHeight="false" outlineLevel="0" collapsed="false">
      <c r="A9" s="101" t="n">
        <f aca="false">A8+14</f>
        <v>39327</v>
      </c>
      <c r="B9" s="101" t="n">
        <f aca="false">B8+14</f>
        <v>39340</v>
      </c>
      <c r="C9" s="102" t="n">
        <f aca="false">C8+14</f>
        <v>39346</v>
      </c>
      <c r="D9" s="100" t="n">
        <v>2008006</v>
      </c>
      <c r="E9" s="101" t="n">
        <f aca="false">E8+14</f>
        <v>39313</v>
      </c>
      <c r="F9" s="101" t="n">
        <f aca="false">F8+14</f>
        <v>39326</v>
      </c>
      <c r="G9" s="106" t="n">
        <v>39342</v>
      </c>
      <c r="H9" s="101" t="n">
        <f aca="false">C9+3</f>
        <v>39349</v>
      </c>
    </row>
    <row r="10" customFormat="false" ht="17.25" hidden="false" customHeight="false" outlineLevel="0" collapsed="false">
      <c r="A10" s="98" t="n">
        <f aca="false">A9+14</f>
        <v>39341</v>
      </c>
      <c r="B10" s="98" t="n">
        <f aca="false">B9+14</f>
        <v>39354</v>
      </c>
      <c r="C10" s="99" t="n">
        <f aca="false">C9+14</f>
        <v>39360</v>
      </c>
      <c r="D10" s="100" t="n">
        <v>2008007</v>
      </c>
      <c r="E10" s="98" t="n">
        <f aca="false">E9+14</f>
        <v>39327</v>
      </c>
      <c r="F10" s="98" t="n">
        <f aca="false">F9+14</f>
        <v>39340</v>
      </c>
      <c r="G10" s="107" t="n">
        <f aca="false">G9+14</f>
        <v>39356</v>
      </c>
      <c r="H10" s="98" t="n">
        <f aca="false">C10+3</f>
        <v>39363</v>
      </c>
    </row>
    <row r="11" customFormat="false" ht="17.25" hidden="false" customHeight="false" outlineLevel="0" collapsed="false">
      <c r="A11" s="101" t="n">
        <f aca="false">A10+14</f>
        <v>39355</v>
      </c>
      <c r="B11" s="101" t="n">
        <f aca="false">B10+14</f>
        <v>39368</v>
      </c>
      <c r="C11" s="102" t="n">
        <f aca="false">C10+14</f>
        <v>39374</v>
      </c>
      <c r="D11" s="100" t="n">
        <v>2008008</v>
      </c>
      <c r="E11" s="101" t="n">
        <f aca="false">E10+14</f>
        <v>39341</v>
      </c>
      <c r="F11" s="101" t="n">
        <f aca="false">F10+14</f>
        <v>39354</v>
      </c>
      <c r="G11" s="106" t="n">
        <f aca="false">G10+14</f>
        <v>39370</v>
      </c>
      <c r="H11" s="101" t="n">
        <f aca="false">C11+3</f>
        <v>39377</v>
      </c>
    </row>
    <row r="12" customFormat="false" ht="17.25" hidden="false" customHeight="false" outlineLevel="0" collapsed="false">
      <c r="A12" s="98" t="n">
        <f aca="false">A11+14</f>
        <v>39369</v>
      </c>
      <c r="B12" s="98" t="n">
        <f aca="false">B11+14</f>
        <v>39382</v>
      </c>
      <c r="C12" s="99" t="n">
        <f aca="false">C11+14</f>
        <v>39388</v>
      </c>
      <c r="D12" s="100" t="n">
        <v>2008009</v>
      </c>
      <c r="E12" s="98" t="n">
        <f aca="false">E11+14</f>
        <v>39355</v>
      </c>
      <c r="F12" s="98" t="n">
        <f aca="false">F11+14</f>
        <v>39368</v>
      </c>
      <c r="G12" s="107" t="n">
        <f aca="false">G11+14</f>
        <v>39384</v>
      </c>
      <c r="H12" s="98" t="n">
        <f aca="false">C12+3</f>
        <v>39391</v>
      </c>
    </row>
    <row r="13" customFormat="false" ht="17.25" hidden="false" customHeight="false" outlineLevel="0" collapsed="false">
      <c r="A13" s="101" t="n">
        <f aca="false">A12+14</f>
        <v>39383</v>
      </c>
      <c r="B13" s="101" t="n">
        <f aca="false">B12+14</f>
        <v>39396</v>
      </c>
      <c r="C13" s="102" t="n">
        <f aca="false">C12+14</f>
        <v>39402</v>
      </c>
      <c r="D13" s="100" t="n">
        <v>2008010</v>
      </c>
      <c r="E13" s="101" t="n">
        <f aca="false">E12+14</f>
        <v>39369</v>
      </c>
      <c r="F13" s="101" t="n">
        <f aca="false">F12+14</f>
        <v>39382</v>
      </c>
      <c r="G13" s="106" t="n">
        <f aca="false">G12+14</f>
        <v>39398</v>
      </c>
      <c r="H13" s="101" t="n">
        <f aca="false">C13+3</f>
        <v>39405</v>
      </c>
    </row>
    <row r="14" customFormat="false" ht="17.25" hidden="false" customHeight="false" outlineLevel="0" collapsed="false">
      <c r="A14" s="98" t="n">
        <f aca="false">A13+14</f>
        <v>39397</v>
      </c>
      <c r="B14" s="98" t="n">
        <f aca="false">B13+14</f>
        <v>39410</v>
      </c>
      <c r="C14" s="99" t="n">
        <f aca="false">C13+14</f>
        <v>39416</v>
      </c>
      <c r="D14" s="100" t="n">
        <v>2008011</v>
      </c>
      <c r="E14" s="98" t="n">
        <f aca="false">E13+14</f>
        <v>39383</v>
      </c>
      <c r="F14" s="98" t="n">
        <f aca="false">F13+14</f>
        <v>39396</v>
      </c>
      <c r="G14" s="107" t="n">
        <v>39412</v>
      </c>
      <c r="H14" s="98" t="n">
        <f aca="false">C14+3</f>
        <v>39419</v>
      </c>
    </row>
    <row r="15" customFormat="false" ht="17.25" hidden="false" customHeight="false" outlineLevel="0" collapsed="false">
      <c r="A15" s="101" t="n">
        <f aca="false">A14+14</f>
        <v>39411</v>
      </c>
      <c r="B15" s="101" t="n">
        <f aca="false">B14+14</f>
        <v>39424</v>
      </c>
      <c r="C15" s="102" t="n">
        <f aca="false">C14+14</f>
        <v>39430</v>
      </c>
      <c r="D15" s="100" t="n">
        <v>2008012</v>
      </c>
      <c r="E15" s="101" t="n">
        <f aca="false">E14+14</f>
        <v>39397</v>
      </c>
      <c r="F15" s="101" t="n">
        <f aca="false">F14+14</f>
        <v>39410</v>
      </c>
      <c r="G15" s="106" t="n">
        <v>39426</v>
      </c>
      <c r="H15" s="101" t="n">
        <f aca="false">C15+3</f>
        <v>39433</v>
      </c>
    </row>
    <row r="16" customFormat="false" ht="17.25" hidden="false" customHeight="false" outlineLevel="0" collapsed="false">
      <c r="A16" s="108" t="n">
        <f aca="false">A15+14</f>
        <v>39425</v>
      </c>
      <c r="B16" s="108" t="n">
        <f aca="false">B15+14</f>
        <v>39438</v>
      </c>
      <c r="C16" s="109" t="n">
        <f aca="false">C15+14</f>
        <v>39444</v>
      </c>
      <c r="D16" s="110" t="n">
        <v>2008013</v>
      </c>
      <c r="E16" s="108" t="n">
        <f aca="false">E15+14</f>
        <v>39411</v>
      </c>
      <c r="F16" s="108" t="n">
        <f aca="false">F15+14</f>
        <v>39424</v>
      </c>
      <c r="G16" s="111"/>
      <c r="H16" s="108" t="n">
        <v>39084</v>
      </c>
    </row>
    <row r="17" customFormat="false" ht="17.25" hidden="false" customHeight="false" outlineLevel="0" collapsed="false">
      <c r="A17" s="112" t="n">
        <f aca="false">A16+14</f>
        <v>39439</v>
      </c>
      <c r="B17" s="112" t="n">
        <f aca="false">B16+14</f>
        <v>39452</v>
      </c>
      <c r="C17" s="113" t="n">
        <f aca="false">C16+14</f>
        <v>39458</v>
      </c>
      <c r="D17" s="114" t="n">
        <v>2008014</v>
      </c>
      <c r="E17" s="112" t="n">
        <f aca="false">E16+14</f>
        <v>39425</v>
      </c>
      <c r="F17" s="112" t="n">
        <f aca="false">F16+14</f>
        <v>39438</v>
      </c>
      <c r="G17" s="115" t="n">
        <v>39454</v>
      </c>
      <c r="H17" s="112" t="n">
        <f aca="false">C17+3</f>
        <v>39461</v>
      </c>
    </row>
    <row r="18" customFormat="false" ht="17.25" hidden="false" customHeight="false" outlineLevel="0" collapsed="false">
      <c r="A18" s="101" t="n">
        <f aca="false">A17+14</f>
        <v>39453</v>
      </c>
      <c r="B18" s="101" t="n">
        <f aca="false">B17+14</f>
        <v>39466</v>
      </c>
      <c r="C18" s="102" t="n">
        <f aca="false">C17+14</f>
        <v>39472</v>
      </c>
      <c r="D18" s="100" t="n">
        <v>2008015</v>
      </c>
      <c r="E18" s="101" t="n">
        <f aca="false">E17+14</f>
        <v>39439</v>
      </c>
      <c r="F18" s="101" t="n">
        <f aca="false">F17+14</f>
        <v>39452</v>
      </c>
      <c r="G18" s="106" t="n">
        <v>39468</v>
      </c>
      <c r="H18" s="101" t="n">
        <f aca="false">C18+3</f>
        <v>39475</v>
      </c>
    </row>
    <row r="19" customFormat="false" ht="17.25" hidden="false" customHeight="false" outlineLevel="0" collapsed="false">
      <c r="A19" s="98" t="n">
        <f aca="false">A18+14</f>
        <v>39467</v>
      </c>
      <c r="B19" s="98" t="n">
        <f aca="false">B18+14</f>
        <v>39480</v>
      </c>
      <c r="C19" s="99" t="n">
        <f aca="false">C18+14</f>
        <v>39486</v>
      </c>
      <c r="D19" s="100" t="n">
        <v>2008016</v>
      </c>
      <c r="E19" s="98" t="n">
        <f aca="false">E18+14</f>
        <v>39453</v>
      </c>
      <c r="F19" s="98" t="n">
        <f aca="false">F18+14</f>
        <v>39466</v>
      </c>
      <c r="G19" s="107" t="n">
        <f aca="false">G18+14</f>
        <v>39482</v>
      </c>
      <c r="H19" s="98" t="n">
        <f aca="false">C19+3</f>
        <v>39489</v>
      </c>
    </row>
    <row r="20" customFormat="false" ht="17.25" hidden="false" customHeight="false" outlineLevel="0" collapsed="false">
      <c r="A20" s="101" t="n">
        <f aca="false">A19+14</f>
        <v>39481</v>
      </c>
      <c r="B20" s="101" t="n">
        <f aca="false">B19+14</f>
        <v>39494</v>
      </c>
      <c r="C20" s="102" t="n">
        <f aca="false">C19+14</f>
        <v>39500</v>
      </c>
      <c r="D20" s="100" t="n">
        <v>2008017</v>
      </c>
      <c r="E20" s="101" t="n">
        <f aca="false">E19+14</f>
        <v>39467</v>
      </c>
      <c r="F20" s="101" t="n">
        <f aca="false">F19+14</f>
        <v>39480</v>
      </c>
      <c r="G20" s="106" t="n">
        <f aca="false">G19+14</f>
        <v>39496</v>
      </c>
      <c r="H20" s="101" t="n">
        <f aca="false">C20+3</f>
        <v>39503</v>
      </c>
    </row>
    <row r="21" customFormat="false" ht="17.25" hidden="false" customHeight="false" outlineLevel="0" collapsed="false">
      <c r="A21" s="98" t="n">
        <f aca="false">A20+14</f>
        <v>39495</v>
      </c>
      <c r="B21" s="98" t="n">
        <f aca="false">B20+14</f>
        <v>39508</v>
      </c>
      <c r="C21" s="99" t="n">
        <f aca="false">C20+14</f>
        <v>39514</v>
      </c>
      <c r="D21" s="100" t="n">
        <v>2008018</v>
      </c>
      <c r="E21" s="98" t="n">
        <f aca="false">E20+14</f>
        <v>39481</v>
      </c>
      <c r="F21" s="98" t="n">
        <f aca="false">F20+14</f>
        <v>39494</v>
      </c>
      <c r="G21" s="107" t="n">
        <f aca="false">G20+13</f>
        <v>39509</v>
      </c>
      <c r="H21" s="98" t="n">
        <f aca="false">C21+3</f>
        <v>39517</v>
      </c>
    </row>
    <row r="22" customFormat="false" ht="17.25" hidden="false" customHeight="false" outlineLevel="0" collapsed="false">
      <c r="A22" s="101" t="n">
        <f aca="false">A21+14</f>
        <v>39509</v>
      </c>
      <c r="B22" s="101" t="n">
        <f aca="false">B21+14</f>
        <v>39522</v>
      </c>
      <c r="C22" s="102" t="n">
        <f aca="false">C21+14</f>
        <v>39528</v>
      </c>
      <c r="D22" s="100" t="n">
        <v>2008019</v>
      </c>
      <c r="E22" s="101" t="n">
        <f aca="false">E21+14</f>
        <v>39495</v>
      </c>
      <c r="F22" s="101" t="n">
        <f aca="false">F21+14</f>
        <v>39508</v>
      </c>
      <c r="G22" s="106" t="n">
        <f aca="false">G21+14</f>
        <v>39523</v>
      </c>
      <c r="H22" s="101" t="n">
        <f aca="false">C22+3</f>
        <v>39531</v>
      </c>
    </row>
    <row r="23" customFormat="false" ht="17.25" hidden="false" customHeight="false" outlineLevel="0" collapsed="false">
      <c r="A23" s="98" t="n">
        <f aca="false">A22+14</f>
        <v>39523</v>
      </c>
      <c r="B23" s="98" t="n">
        <f aca="false">B22+14</f>
        <v>39536</v>
      </c>
      <c r="C23" s="99" t="n">
        <f aca="false">C22+14</f>
        <v>39542</v>
      </c>
      <c r="D23" s="100" t="n">
        <v>2008020</v>
      </c>
      <c r="E23" s="98" t="n">
        <f aca="false">E22+14</f>
        <v>39509</v>
      </c>
      <c r="F23" s="98" t="n">
        <f aca="false">F22+14</f>
        <v>39522</v>
      </c>
      <c r="G23" s="107" t="n">
        <f aca="false">G22+14</f>
        <v>39537</v>
      </c>
      <c r="H23" s="98" t="n">
        <f aca="false">C23+3</f>
        <v>39545</v>
      </c>
    </row>
    <row r="24" customFormat="false" ht="17.25" hidden="false" customHeight="false" outlineLevel="0" collapsed="false">
      <c r="A24" s="101" t="n">
        <f aca="false">A23+14</f>
        <v>39537</v>
      </c>
      <c r="B24" s="101" t="n">
        <f aca="false">B23+14</f>
        <v>39550</v>
      </c>
      <c r="C24" s="102" t="n">
        <f aca="false">C23+14</f>
        <v>39556</v>
      </c>
      <c r="D24" s="100" t="n">
        <v>2008021</v>
      </c>
      <c r="E24" s="101" t="n">
        <f aca="false">E23+14</f>
        <v>39523</v>
      </c>
      <c r="F24" s="101" t="n">
        <f aca="false">F23+14</f>
        <v>39536</v>
      </c>
      <c r="G24" s="106" t="n">
        <f aca="false">G23+14</f>
        <v>39551</v>
      </c>
      <c r="H24" s="101" t="n">
        <f aca="false">C24+3</f>
        <v>39559</v>
      </c>
    </row>
    <row r="25" customFormat="false" ht="17.25" hidden="false" customHeight="false" outlineLevel="0" collapsed="false">
      <c r="A25" s="98" t="n">
        <f aca="false">A24+14</f>
        <v>39551</v>
      </c>
      <c r="B25" s="98" t="n">
        <f aca="false">B24+14</f>
        <v>39564</v>
      </c>
      <c r="C25" s="99" t="n">
        <f aca="false">C24+14</f>
        <v>39570</v>
      </c>
      <c r="D25" s="100" t="n">
        <v>2008022</v>
      </c>
      <c r="E25" s="98" t="n">
        <f aca="false">E24+14</f>
        <v>39537</v>
      </c>
      <c r="F25" s="98" t="n">
        <f aca="false">F24+14</f>
        <v>39550</v>
      </c>
      <c r="G25" s="107" t="n">
        <f aca="false">G24+14</f>
        <v>39565</v>
      </c>
      <c r="H25" s="98" t="n">
        <f aca="false">C25+3</f>
        <v>39573</v>
      </c>
    </row>
    <row r="26" customFormat="false" ht="17.25" hidden="false" customHeight="false" outlineLevel="0" collapsed="false">
      <c r="A26" s="101" t="n">
        <f aca="false">A25+14</f>
        <v>39565</v>
      </c>
      <c r="B26" s="101" t="n">
        <f aca="false">B25+14</f>
        <v>39578</v>
      </c>
      <c r="C26" s="102" t="n">
        <f aca="false">C25+14</f>
        <v>39584</v>
      </c>
      <c r="D26" s="100" t="n">
        <v>2008023</v>
      </c>
      <c r="E26" s="101" t="n">
        <f aca="false">E25+14</f>
        <v>39551</v>
      </c>
      <c r="F26" s="101" t="n">
        <f aca="false">F25+14</f>
        <v>39564</v>
      </c>
      <c r="G26" s="106" t="n">
        <f aca="false">G25+14</f>
        <v>39579</v>
      </c>
      <c r="H26" s="101" t="n">
        <f aca="false">C26+3</f>
        <v>39587</v>
      </c>
    </row>
    <row r="27" customFormat="false" ht="17.25" hidden="false" customHeight="false" outlineLevel="0" collapsed="false">
      <c r="A27" s="98" t="n">
        <f aca="false">A26+14</f>
        <v>39579</v>
      </c>
      <c r="B27" s="98" t="n">
        <f aca="false">B26+14</f>
        <v>39592</v>
      </c>
      <c r="C27" s="99" t="n">
        <f aca="false">C26+14</f>
        <v>39598</v>
      </c>
      <c r="D27" s="100" t="n">
        <v>2008024</v>
      </c>
      <c r="E27" s="98" t="n">
        <f aca="false">E26+14</f>
        <v>39565</v>
      </c>
      <c r="F27" s="98" t="n">
        <f aca="false">F26+14</f>
        <v>39578</v>
      </c>
      <c r="G27" s="107" t="s">
        <v>31</v>
      </c>
      <c r="H27" s="98" t="n">
        <f aca="false">C27+3</f>
        <v>39601</v>
      </c>
    </row>
    <row r="28" customFormat="false" ht="17.25" hidden="false" customHeight="false" outlineLevel="0" collapsed="false">
      <c r="A28" s="101" t="n">
        <f aca="false">A27+14</f>
        <v>39593</v>
      </c>
      <c r="B28" s="101" t="n">
        <f aca="false">B27+14</f>
        <v>39606</v>
      </c>
      <c r="C28" s="102" t="n">
        <f aca="false">C27+14</f>
        <v>39612</v>
      </c>
      <c r="D28" s="100" t="n">
        <v>2008025</v>
      </c>
      <c r="E28" s="101" t="n">
        <f aca="false">E27+14</f>
        <v>39579</v>
      </c>
      <c r="F28" s="101" t="n">
        <f aca="false">F27+14</f>
        <v>39592</v>
      </c>
      <c r="G28" s="106" t="s">
        <v>32</v>
      </c>
      <c r="H28" s="101" t="n">
        <f aca="false">C28+3</f>
        <v>39615</v>
      </c>
    </row>
    <row r="29" customFormat="false" ht="17.25" hidden="false" customHeight="false" outlineLevel="0" collapsed="false">
      <c r="A29" s="98" t="n">
        <v>39607</v>
      </c>
      <c r="B29" s="98" t="n">
        <v>39620</v>
      </c>
      <c r="C29" s="99" t="n">
        <f aca="false">C28+14</f>
        <v>39626</v>
      </c>
      <c r="D29" s="100" t="n">
        <v>2008026</v>
      </c>
      <c r="E29" s="98" t="n">
        <f aca="false">E28+14</f>
        <v>39593</v>
      </c>
      <c r="F29" s="98" t="n">
        <f aca="false">F28+14</f>
        <v>39606</v>
      </c>
      <c r="G29" s="105"/>
      <c r="H29" s="98" t="n">
        <f aca="false">C29+3</f>
        <v>39629</v>
      </c>
    </row>
    <row r="30" customFormat="false" ht="17.25" hidden="false" customHeight="false" outlineLevel="0" collapsed="false">
      <c r="A30" s="101"/>
      <c r="B30" s="101"/>
      <c r="C30" s="102"/>
      <c r="D30" s="17"/>
      <c r="E30" s="101"/>
      <c r="F30" s="101"/>
      <c r="G30" s="106"/>
      <c r="H30" s="101"/>
    </row>
    <row r="31" customFormat="false" ht="12.75" hidden="false" customHeight="false" outlineLevel="0" collapsed="false">
      <c r="A31" s="116" t="s">
        <v>33</v>
      </c>
      <c r="B31" s="117" t="s">
        <v>34</v>
      </c>
      <c r="C31" s="117"/>
      <c r="D31" s="117"/>
    </row>
    <row r="32" customFormat="false" ht="12.75" hidden="false" customHeight="false" outlineLevel="0" collapsed="false">
      <c r="A32" s="116" t="s">
        <v>35</v>
      </c>
      <c r="B32" s="117" t="s">
        <v>36</v>
      </c>
      <c r="C32" s="117"/>
      <c r="D32" s="117"/>
    </row>
    <row r="33" customFormat="false" ht="12.75" hidden="false" customHeight="false" outlineLevel="0" collapsed="false">
      <c r="A33" s="118"/>
      <c r="B33" s="2" t="s">
        <v>37</v>
      </c>
    </row>
  </sheetData>
  <mergeCells count="6">
    <mergeCell ref="A1:B1"/>
    <mergeCell ref="C1:D1"/>
    <mergeCell ref="E1:F1"/>
    <mergeCell ref="A2:B2"/>
    <mergeCell ref="C2:D2"/>
    <mergeCell ref="E2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4" activeCellId="0" sqref="H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2.13"/>
    <col collapsed="false" customWidth="true" hidden="false" outlineLevel="0" max="4" min="4" style="2" width="12.27"/>
    <col collapsed="false" customWidth="true" hidden="false" outlineLevel="0" max="6" min="5" style="120" width="12.13"/>
    <col collapsed="false" customWidth="true" hidden="false" outlineLevel="0" max="7" min="7" style="2" width="14.54"/>
    <col collapsed="false" customWidth="true" hidden="false" outlineLevel="0" max="8" min="8" style="2" width="13.02"/>
  </cols>
  <sheetData>
    <row r="1" customFormat="false" ht="17.25" hidden="false" customHeight="false" outlineLevel="0" collapsed="false">
      <c r="A1" s="121" t="s">
        <v>0</v>
      </c>
      <c r="B1" s="121"/>
      <c r="C1" s="104" t="s">
        <v>27</v>
      </c>
      <c r="D1" s="104" t="s">
        <v>2</v>
      </c>
      <c r="E1" s="51" t="s">
        <v>3</v>
      </c>
      <c r="F1" s="51"/>
      <c r="G1" s="52" t="s">
        <v>10</v>
      </c>
      <c r="H1" s="53" t="s">
        <v>11</v>
      </c>
    </row>
    <row r="2" customFormat="false" ht="17.25" hidden="false" customHeight="false" outlineLevel="0" collapsed="false">
      <c r="A2" s="122" t="s">
        <v>4</v>
      </c>
      <c r="B2" s="122"/>
      <c r="C2" s="104" t="s">
        <v>38</v>
      </c>
      <c r="D2" s="104"/>
      <c r="E2" s="55" t="s">
        <v>4</v>
      </c>
      <c r="F2" s="55"/>
      <c r="G2" s="56" t="s">
        <v>29</v>
      </c>
      <c r="H2" s="57" t="s">
        <v>14</v>
      </c>
    </row>
    <row r="3" customFormat="false" ht="17.25" hidden="false" customHeight="false" outlineLevel="0" collapsed="false">
      <c r="A3" s="123" t="s">
        <v>6</v>
      </c>
      <c r="B3" s="124" t="s">
        <v>7</v>
      </c>
      <c r="C3" s="80" t="s">
        <v>15</v>
      </c>
      <c r="D3" s="81" t="s">
        <v>39</v>
      </c>
      <c r="E3" s="125" t="s">
        <v>6</v>
      </c>
      <c r="F3" s="102" t="s">
        <v>7</v>
      </c>
      <c r="G3" s="60" t="s">
        <v>16</v>
      </c>
      <c r="H3" s="61" t="s">
        <v>17</v>
      </c>
    </row>
    <row r="4" customFormat="false" ht="17.25" hidden="false" customHeight="false" outlineLevel="0" collapsed="false">
      <c r="A4" s="126" t="n">
        <v>39621</v>
      </c>
      <c r="B4" s="127" t="n">
        <v>39634</v>
      </c>
      <c r="C4" s="128" t="n">
        <v>39640</v>
      </c>
      <c r="D4" s="129" t="n">
        <v>2009001</v>
      </c>
      <c r="E4" s="130" t="n">
        <v>39607</v>
      </c>
      <c r="F4" s="130" t="n">
        <v>39620</v>
      </c>
      <c r="G4" s="131" t="s">
        <v>40</v>
      </c>
      <c r="H4" s="132" t="n">
        <f aca="false">C4+3</f>
        <v>39643</v>
      </c>
    </row>
    <row r="5" customFormat="false" ht="17.25" hidden="false" customHeight="false" outlineLevel="0" collapsed="false">
      <c r="A5" s="126" t="n">
        <v>39635</v>
      </c>
      <c r="B5" s="127" t="n">
        <v>39648</v>
      </c>
      <c r="C5" s="128" t="n">
        <f aca="false">C4+14</f>
        <v>39654</v>
      </c>
      <c r="D5" s="129" t="n">
        <v>2009002</v>
      </c>
      <c r="E5" s="130" t="n">
        <v>39621</v>
      </c>
      <c r="F5" s="130" t="n">
        <v>39634</v>
      </c>
      <c r="G5" s="133" t="n">
        <v>39650</v>
      </c>
      <c r="H5" s="132" t="n">
        <f aca="false">C5+3</f>
        <v>39657</v>
      </c>
    </row>
    <row r="6" customFormat="false" ht="17.25" hidden="false" customHeight="false" outlineLevel="0" collapsed="false">
      <c r="A6" s="126" t="n">
        <v>39649</v>
      </c>
      <c r="B6" s="127" t="n">
        <v>39662</v>
      </c>
      <c r="C6" s="128" t="n">
        <f aca="false">C5+14</f>
        <v>39668</v>
      </c>
      <c r="D6" s="129" t="n">
        <v>2009003</v>
      </c>
      <c r="E6" s="130" t="n">
        <v>39635</v>
      </c>
      <c r="F6" s="130" t="n">
        <v>39648</v>
      </c>
      <c r="G6" s="134" t="n">
        <v>39657</v>
      </c>
      <c r="H6" s="132" t="n">
        <f aca="false">C6+3</f>
        <v>39671</v>
      </c>
    </row>
    <row r="7" customFormat="false" ht="17.25" hidden="false" customHeight="false" outlineLevel="0" collapsed="false">
      <c r="A7" s="126" t="n">
        <v>39663</v>
      </c>
      <c r="B7" s="127" t="n">
        <v>39676</v>
      </c>
      <c r="C7" s="128" t="n">
        <f aca="false">C6+14</f>
        <v>39682</v>
      </c>
      <c r="D7" s="129" t="n">
        <v>2009004</v>
      </c>
      <c r="E7" s="130" t="n">
        <v>39649</v>
      </c>
      <c r="F7" s="130" t="n">
        <v>39662</v>
      </c>
      <c r="G7" s="134" t="n">
        <v>39678</v>
      </c>
      <c r="H7" s="132" t="n">
        <f aca="false">C7+3</f>
        <v>39685</v>
      </c>
    </row>
    <row r="8" customFormat="false" ht="17.25" hidden="false" customHeight="false" outlineLevel="0" collapsed="false">
      <c r="A8" s="126" t="n">
        <v>39677</v>
      </c>
      <c r="B8" s="127" t="n">
        <v>39690</v>
      </c>
      <c r="C8" s="128" t="n">
        <f aca="false">C7+14</f>
        <v>39696</v>
      </c>
      <c r="D8" s="129" t="n">
        <v>2009005</v>
      </c>
      <c r="E8" s="130" t="n">
        <v>39663</v>
      </c>
      <c r="F8" s="130" t="n">
        <v>39676</v>
      </c>
      <c r="G8" s="134" t="s">
        <v>41</v>
      </c>
      <c r="H8" s="132" t="n">
        <f aca="false">C8+3</f>
        <v>39699</v>
      </c>
    </row>
    <row r="9" customFormat="false" ht="17.25" hidden="false" customHeight="false" outlineLevel="0" collapsed="false">
      <c r="A9" s="126" t="n">
        <v>39691</v>
      </c>
      <c r="B9" s="127" t="n">
        <v>39704</v>
      </c>
      <c r="C9" s="128" t="n">
        <f aca="false">C8+14</f>
        <v>39710</v>
      </c>
      <c r="D9" s="129" t="n">
        <v>2009006</v>
      </c>
      <c r="E9" s="130" t="n">
        <v>39677</v>
      </c>
      <c r="F9" s="130" t="n">
        <v>39690</v>
      </c>
      <c r="G9" s="134" t="n">
        <v>39706</v>
      </c>
      <c r="H9" s="132" t="n">
        <f aca="false">C9+3</f>
        <v>39713</v>
      </c>
    </row>
    <row r="10" customFormat="false" ht="17.25" hidden="false" customHeight="false" outlineLevel="0" collapsed="false">
      <c r="A10" s="126" t="n">
        <v>39705</v>
      </c>
      <c r="B10" s="127" t="n">
        <v>39718</v>
      </c>
      <c r="C10" s="128" t="n">
        <f aca="false">C9+14</f>
        <v>39724</v>
      </c>
      <c r="D10" s="129" t="n">
        <v>2009007</v>
      </c>
      <c r="E10" s="130" t="n">
        <v>39691</v>
      </c>
      <c r="F10" s="130" t="n">
        <v>39704</v>
      </c>
      <c r="G10" s="134" t="n">
        <v>39720</v>
      </c>
      <c r="H10" s="132" t="n">
        <f aca="false">C10+3</f>
        <v>39727</v>
      </c>
    </row>
    <row r="11" customFormat="false" ht="17.25" hidden="false" customHeight="false" outlineLevel="0" collapsed="false">
      <c r="A11" s="126" t="n">
        <v>39719</v>
      </c>
      <c r="B11" s="127" t="n">
        <v>39732</v>
      </c>
      <c r="C11" s="128" t="n">
        <f aca="false">C10+14</f>
        <v>39738</v>
      </c>
      <c r="D11" s="129" t="n">
        <v>2009008</v>
      </c>
      <c r="E11" s="130" t="n">
        <v>39705</v>
      </c>
      <c r="F11" s="130" t="n">
        <v>39718</v>
      </c>
      <c r="G11" s="134" t="n">
        <v>39734</v>
      </c>
      <c r="H11" s="132" t="n">
        <f aca="false">C11+3</f>
        <v>39741</v>
      </c>
    </row>
    <row r="12" customFormat="false" ht="17.25" hidden="false" customHeight="false" outlineLevel="0" collapsed="false">
      <c r="A12" s="126" t="n">
        <v>39733</v>
      </c>
      <c r="B12" s="127" t="n">
        <v>39746</v>
      </c>
      <c r="C12" s="128" t="n">
        <f aca="false">C11+14</f>
        <v>39752</v>
      </c>
      <c r="D12" s="129" t="n">
        <v>2009009</v>
      </c>
      <c r="E12" s="130" t="n">
        <v>39719</v>
      </c>
      <c r="F12" s="130" t="n">
        <v>39732</v>
      </c>
      <c r="G12" s="134" t="n">
        <v>39748</v>
      </c>
      <c r="H12" s="132" t="n">
        <f aca="false">C12+3</f>
        <v>39755</v>
      </c>
    </row>
    <row r="13" customFormat="false" ht="17.25" hidden="false" customHeight="false" outlineLevel="0" collapsed="false">
      <c r="A13" s="126" t="n">
        <v>39747</v>
      </c>
      <c r="B13" s="127" t="n">
        <v>39760</v>
      </c>
      <c r="C13" s="128" t="n">
        <f aca="false">C12+14</f>
        <v>39766</v>
      </c>
      <c r="D13" s="129" t="n">
        <v>2009010</v>
      </c>
      <c r="E13" s="130" t="n">
        <v>39733</v>
      </c>
      <c r="F13" s="130" t="n">
        <v>39746</v>
      </c>
      <c r="G13" s="134" t="n">
        <v>39762</v>
      </c>
      <c r="H13" s="132" t="n">
        <f aca="false">C13+3</f>
        <v>39769</v>
      </c>
    </row>
    <row r="14" customFormat="false" ht="17.25" hidden="false" customHeight="false" outlineLevel="0" collapsed="false">
      <c r="A14" s="126" t="n">
        <v>39761</v>
      </c>
      <c r="B14" s="127" t="n">
        <v>39774</v>
      </c>
      <c r="C14" s="128" t="n">
        <f aca="false">C13+14</f>
        <v>39780</v>
      </c>
      <c r="D14" s="129" t="n">
        <v>2009011</v>
      </c>
      <c r="E14" s="130" t="n">
        <v>39747</v>
      </c>
      <c r="F14" s="130" t="n">
        <v>39760</v>
      </c>
      <c r="G14" s="134" t="s">
        <v>42</v>
      </c>
      <c r="H14" s="132" t="n">
        <f aca="false">C14+3</f>
        <v>39783</v>
      </c>
    </row>
    <row r="15" customFormat="false" ht="17.25" hidden="false" customHeight="false" outlineLevel="0" collapsed="false">
      <c r="A15" s="126" t="n">
        <v>39775</v>
      </c>
      <c r="B15" s="127" t="n">
        <v>39788</v>
      </c>
      <c r="C15" s="128" t="n">
        <f aca="false">C14+14</f>
        <v>39794</v>
      </c>
      <c r="D15" s="129" t="n">
        <v>2009012</v>
      </c>
      <c r="E15" s="130" t="n">
        <v>39761</v>
      </c>
      <c r="F15" s="130" t="n">
        <v>39774</v>
      </c>
      <c r="G15" s="134" t="n">
        <v>39790</v>
      </c>
      <c r="H15" s="132" t="n">
        <f aca="false">C15+3</f>
        <v>39797</v>
      </c>
    </row>
    <row r="16" customFormat="false" ht="17.25" hidden="false" customHeight="false" outlineLevel="0" collapsed="false">
      <c r="A16" s="135" t="n">
        <v>39789</v>
      </c>
      <c r="B16" s="136" t="n">
        <v>39802</v>
      </c>
      <c r="C16" s="137" t="n">
        <f aca="false">C15+14</f>
        <v>39808</v>
      </c>
      <c r="D16" s="138" t="n">
        <v>2009013</v>
      </c>
      <c r="E16" s="139" t="n">
        <v>39775</v>
      </c>
      <c r="F16" s="139" t="n">
        <v>39788</v>
      </c>
      <c r="G16" s="140" t="s">
        <v>40</v>
      </c>
      <c r="H16" s="141" t="n">
        <v>39084</v>
      </c>
    </row>
    <row r="17" customFormat="false" ht="17.25" hidden="false" customHeight="false" outlineLevel="0" collapsed="false">
      <c r="A17" s="126" t="n">
        <v>39803</v>
      </c>
      <c r="B17" s="127" t="n">
        <v>39816</v>
      </c>
      <c r="C17" s="142" t="n">
        <f aca="false">C16+14</f>
        <v>39822</v>
      </c>
      <c r="D17" s="143" t="n">
        <v>2009014</v>
      </c>
      <c r="E17" s="144" t="n">
        <v>39789</v>
      </c>
      <c r="F17" s="144" t="n">
        <v>39802</v>
      </c>
      <c r="G17" s="134" t="n">
        <v>39818</v>
      </c>
      <c r="H17" s="145" t="n">
        <f aca="false">C17+3</f>
        <v>39825</v>
      </c>
    </row>
    <row r="18" customFormat="false" ht="17.25" hidden="false" customHeight="false" outlineLevel="0" collapsed="false">
      <c r="A18" s="126" t="n">
        <v>39817</v>
      </c>
      <c r="B18" s="127" t="n">
        <v>39830</v>
      </c>
      <c r="C18" s="128" t="n">
        <f aca="false">C17+14</f>
        <v>39836</v>
      </c>
      <c r="D18" s="129" t="n">
        <v>2009015</v>
      </c>
      <c r="E18" s="144" t="n">
        <v>39803</v>
      </c>
      <c r="F18" s="144" t="n">
        <v>39816</v>
      </c>
      <c r="G18" s="134" t="n">
        <v>39832</v>
      </c>
      <c r="H18" s="132" t="n">
        <f aca="false">C18+3</f>
        <v>39839</v>
      </c>
    </row>
    <row r="19" customFormat="false" ht="17.25" hidden="false" customHeight="false" outlineLevel="0" collapsed="false">
      <c r="A19" s="126" t="n">
        <v>39831</v>
      </c>
      <c r="B19" s="127" t="n">
        <v>39844</v>
      </c>
      <c r="C19" s="128" t="n">
        <f aca="false">C18+14</f>
        <v>39850</v>
      </c>
      <c r="D19" s="129" t="n">
        <v>2009016</v>
      </c>
      <c r="E19" s="130" t="n">
        <v>39817</v>
      </c>
      <c r="F19" s="130" t="n">
        <v>39830</v>
      </c>
      <c r="G19" s="134" t="n">
        <v>39846</v>
      </c>
      <c r="H19" s="132" t="n">
        <f aca="false">C19+3</f>
        <v>39853</v>
      </c>
    </row>
    <row r="20" customFormat="false" ht="17.25" hidden="false" customHeight="false" outlineLevel="0" collapsed="false">
      <c r="A20" s="126" t="n">
        <v>39845</v>
      </c>
      <c r="B20" s="127" t="n">
        <v>39858</v>
      </c>
      <c r="C20" s="128" t="n">
        <f aca="false">C19+14</f>
        <v>39864</v>
      </c>
      <c r="D20" s="129" t="n">
        <v>2009017</v>
      </c>
      <c r="E20" s="130" t="n">
        <v>39831</v>
      </c>
      <c r="F20" s="130" t="n">
        <v>39844</v>
      </c>
      <c r="G20" s="134" t="n">
        <v>39860</v>
      </c>
      <c r="H20" s="132" t="n">
        <f aca="false">C20+3</f>
        <v>39867</v>
      </c>
    </row>
    <row r="21" customFormat="false" ht="17.25" hidden="false" customHeight="false" outlineLevel="0" collapsed="false">
      <c r="A21" s="126" t="n">
        <v>39859</v>
      </c>
      <c r="B21" s="127" t="n">
        <v>39872</v>
      </c>
      <c r="C21" s="128" t="n">
        <v>39878</v>
      </c>
      <c r="D21" s="129" t="n">
        <v>2009018</v>
      </c>
      <c r="E21" s="130" t="n">
        <v>39845</v>
      </c>
      <c r="F21" s="130" t="n">
        <v>39858</v>
      </c>
      <c r="G21" s="134" t="n">
        <v>39874</v>
      </c>
      <c r="H21" s="132" t="n">
        <f aca="false">C21+3</f>
        <v>39881</v>
      </c>
    </row>
    <row r="22" customFormat="false" ht="17.25" hidden="false" customHeight="false" outlineLevel="0" collapsed="false">
      <c r="A22" s="126" t="n">
        <v>39873</v>
      </c>
      <c r="B22" s="127" t="n">
        <v>39886</v>
      </c>
      <c r="C22" s="128" t="n">
        <f aca="false">C21+14</f>
        <v>39892</v>
      </c>
      <c r="D22" s="129" t="n">
        <v>2009019</v>
      </c>
      <c r="E22" s="130" t="n">
        <v>39859</v>
      </c>
      <c r="F22" s="130" t="n">
        <v>39872</v>
      </c>
      <c r="G22" s="134" t="n">
        <v>39888</v>
      </c>
      <c r="H22" s="132" t="n">
        <f aca="false">C22+3</f>
        <v>39895</v>
      </c>
    </row>
    <row r="23" customFormat="false" ht="17.25" hidden="false" customHeight="false" outlineLevel="0" collapsed="false">
      <c r="A23" s="126" t="n">
        <v>39887</v>
      </c>
      <c r="B23" s="127" t="n">
        <v>39900</v>
      </c>
      <c r="C23" s="128" t="n">
        <f aca="false">C22+14</f>
        <v>39906</v>
      </c>
      <c r="D23" s="129" t="n">
        <v>2009020</v>
      </c>
      <c r="E23" s="130" t="n">
        <v>39873</v>
      </c>
      <c r="F23" s="130" t="n">
        <v>39886</v>
      </c>
      <c r="G23" s="134" t="n">
        <v>39902</v>
      </c>
      <c r="H23" s="132" t="n">
        <f aca="false">C23+3</f>
        <v>39909</v>
      </c>
    </row>
    <row r="24" customFormat="false" ht="17.25" hidden="false" customHeight="false" outlineLevel="0" collapsed="false">
      <c r="A24" s="126" t="n">
        <v>39901</v>
      </c>
      <c r="B24" s="127" t="n">
        <v>39914</v>
      </c>
      <c r="C24" s="128" t="n">
        <f aca="false">C23+14</f>
        <v>39920</v>
      </c>
      <c r="D24" s="129" t="n">
        <v>2009021</v>
      </c>
      <c r="E24" s="130" t="n">
        <v>39887</v>
      </c>
      <c r="F24" s="130" t="n">
        <v>39900</v>
      </c>
      <c r="G24" s="134" t="n">
        <v>39916</v>
      </c>
      <c r="H24" s="132" t="n">
        <f aca="false">C24+3</f>
        <v>39923</v>
      </c>
    </row>
    <row r="25" customFormat="false" ht="17.25" hidden="false" customHeight="false" outlineLevel="0" collapsed="false">
      <c r="A25" s="126" t="n">
        <v>39915</v>
      </c>
      <c r="B25" s="127" t="n">
        <v>39928</v>
      </c>
      <c r="C25" s="128" t="n">
        <f aca="false">C24+14</f>
        <v>39934</v>
      </c>
      <c r="D25" s="129" t="n">
        <v>2009022</v>
      </c>
      <c r="E25" s="130" t="n">
        <v>39901</v>
      </c>
      <c r="F25" s="130" t="n">
        <v>39914</v>
      </c>
      <c r="G25" s="134" t="n">
        <v>39930</v>
      </c>
      <c r="H25" s="132" t="n">
        <f aca="false">C25+3</f>
        <v>39937</v>
      </c>
    </row>
    <row r="26" customFormat="false" ht="17.25" hidden="false" customHeight="false" outlineLevel="0" collapsed="false">
      <c r="A26" s="126" t="n">
        <v>39929</v>
      </c>
      <c r="B26" s="127" t="n">
        <v>39942</v>
      </c>
      <c r="C26" s="128" t="n">
        <f aca="false">C25+14</f>
        <v>39948</v>
      </c>
      <c r="D26" s="129" t="n">
        <v>2009023</v>
      </c>
      <c r="E26" s="130" t="n">
        <v>39915</v>
      </c>
      <c r="F26" s="130" t="n">
        <v>39928</v>
      </c>
      <c r="G26" s="134" t="n">
        <v>39944</v>
      </c>
      <c r="H26" s="132" t="n">
        <f aca="false">C26+3</f>
        <v>39951</v>
      </c>
    </row>
    <row r="27" customFormat="false" ht="17.25" hidden="false" customHeight="false" outlineLevel="0" collapsed="false">
      <c r="A27" s="126" t="n">
        <v>39943</v>
      </c>
      <c r="B27" s="127" t="n">
        <v>39956</v>
      </c>
      <c r="C27" s="128" t="n">
        <f aca="false">C26+14</f>
        <v>39962</v>
      </c>
      <c r="D27" s="129" t="n">
        <v>2009024</v>
      </c>
      <c r="E27" s="130" t="n">
        <v>39929</v>
      </c>
      <c r="F27" s="130" t="n">
        <v>39942</v>
      </c>
      <c r="G27" s="134" t="n">
        <v>39958</v>
      </c>
      <c r="H27" s="132" t="n">
        <f aca="false">C27+3</f>
        <v>39965</v>
      </c>
    </row>
    <row r="28" customFormat="false" ht="17.25" hidden="false" customHeight="false" outlineLevel="0" collapsed="false">
      <c r="A28" s="126" t="n">
        <v>39957</v>
      </c>
      <c r="B28" s="127" t="n">
        <v>39970</v>
      </c>
      <c r="C28" s="128" t="n">
        <f aca="false">C27+14</f>
        <v>39976</v>
      </c>
      <c r="D28" s="129" t="n">
        <v>2009025</v>
      </c>
      <c r="E28" s="130" t="n">
        <v>39943</v>
      </c>
      <c r="F28" s="130" t="n">
        <v>39956</v>
      </c>
      <c r="G28" s="146" t="s">
        <v>43</v>
      </c>
      <c r="H28" s="132" t="n">
        <f aca="false">C28+3</f>
        <v>39979</v>
      </c>
    </row>
    <row r="29" customFormat="false" ht="17.25" hidden="false" customHeight="false" outlineLevel="0" collapsed="false">
      <c r="A29" s="126" t="n">
        <v>39971</v>
      </c>
      <c r="B29" s="127" t="n">
        <v>39984</v>
      </c>
      <c r="C29" s="128" t="n">
        <f aca="false">C28+14</f>
        <v>39990</v>
      </c>
      <c r="D29" s="129" t="n">
        <v>2009026</v>
      </c>
      <c r="E29" s="130" t="n">
        <v>39957</v>
      </c>
      <c r="F29" s="130" t="n">
        <v>39970</v>
      </c>
      <c r="G29" s="131" t="s">
        <v>40</v>
      </c>
      <c r="H29" s="132" t="n">
        <f aca="false">C29+3</f>
        <v>39993</v>
      </c>
    </row>
    <row r="30" customFormat="false" ht="17.25" hidden="false" customHeight="false" outlineLevel="0" collapsed="false">
      <c r="A30" s="147" t="n">
        <v>39985</v>
      </c>
      <c r="B30" s="139" t="n">
        <v>39998</v>
      </c>
      <c r="C30" s="137" t="n">
        <v>40004</v>
      </c>
      <c r="D30" s="138" t="n">
        <v>2010001</v>
      </c>
      <c r="E30" s="139" t="n">
        <v>39971</v>
      </c>
      <c r="F30" s="139" t="n">
        <v>39984</v>
      </c>
      <c r="G30" s="140" t="s">
        <v>40</v>
      </c>
      <c r="H30" s="141"/>
    </row>
    <row r="31" customFormat="false" ht="12.75" hidden="false" customHeight="false" outlineLevel="0" collapsed="false">
      <c r="G31" s="103"/>
    </row>
    <row r="32" customFormat="false" ht="12.75" hidden="false" customHeight="false" outlineLevel="0" collapsed="false">
      <c r="A32" s="148" t="s">
        <v>33</v>
      </c>
      <c r="B32" s="149" t="s">
        <v>44</v>
      </c>
      <c r="C32" s="149"/>
      <c r="D32" s="149"/>
      <c r="G32" s="103"/>
    </row>
    <row r="33" customFormat="false" ht="12.75" hidden="false" customHeight="false" outlineLevel="0" collapsed="false">
      <c r="A33" s="148" t="s">
        <v>45</v>
      </c>
      <c r="B33" s="149" t="s">
        <v>46</v>
      </c>
      <c r="C33" s="149"/>
      <c r="D33" s="149"/>
      <c r="G33" s="103"/>
    </row>
  </sheetData>
  <mergeCells count="8">
    <mergeCell ref="A1:B1"/>
    <mergeCell ref="C1:D1"/>
    <mergeCell ref="E1:F1"/>
    <mergeCell ref="A2:B2"/>
    <mergeCell ref="C2:D2"/>
    <mergeCell ref="E2:F2"/>
    <mergeCell ref="B32:D32"/>
    <mergeCell ref="B33:D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2.71"/>
    <col collapsed="false" customWidth="true" hidden="false" outlineLevel="0" max="4" min="4" style="2" width="12.27"/>
    <col collapsed="false" customWidth="true" hidden="false" outlineLevel="0" max="6" min="5" style="120" width="12.13"/>
    <col collapsed="false" customWidth="true" hidden="false" outlineLevel="0" max="7" min="7" style="2" width="14.54"/>
    <col collapsed="false" customWidth="true" hidden="false" outlineLevel="0" max="8" min="8" style="2" width="13.02"/>
  </cols>
  <sheetData>
    <row r="1" customFormat="false" ht="17.25" hidden="false" customHeight="false" outlineLevel="0" collapsed="false">
      <c r="A1" s="121" t="s">
        <v>0</v>
      </c>
      <c r="B1" s="121"/>
      <c r="C1" s="150" t="s">
        <v>47</v>
      </c>
      <c r="D1" s="150" t="s">
        <v>2</v>
      </c>
      <c r="E1" s="51" t="s">
        <v>3</v>
      </c>
      <c r="F1" s="51"/>
      <c r="G1" s="151" t="s">
        <v>10</v>
      </c>
      <c r="H1" s="152" t="s">
        <v>11</v>
      </c>
    </row>
    <row r="2" customFormat="false" ht="17.25" hidden="false" customHeight="false" outlineLevel="0" collapsed="false">
      <c r="A2" s="122" t="s">
        <v>4</v>
      </c>
      <c r="B2" s="122"/>
      <c r="C2" s="104" t="s">
        <v>48</v>
      </c>
      <c r="D2" s="104"/>
      <c r="E2" s="55" t="s">
        <v>4</v>
      </c>
      <c r="F2" s="55"/>
      <c r="G2" s="153" t="s">
        <v>29</v>
      </c>
      <c r="H2" s="154" t="s">
        <v>14</v>
      </c>
    </row>
    <row r="3" customFormat="false" ht="17.25" hidden="false" customHeight="false" outlineLevel="0" collapsed="false">
      <c r="A3" s="155" t="s">
        <v>6</v>
      </c>
      <c r="B3" s="156" t="s">
        <v>7</v>
      </c>
      <c r="C3" s="19" t="s">
        <v>15</v>
      </c>
      <c r="D3" s="20" t="s">
        <v>39</v>
      </c>
      <c r="E3" s="157" t="s">
        <v>6</v>
      </c>
      <c r="F3" s="158" t="s">
        <v>7</v>
      </c>
      <c r="G3" s="153" t="s">
        <v>16</v>
      </c>
      <c r="H3" s="154" t="s">
        <v>17</v>
      </c>
    </row>
    <row r="4" customFormat="false" ht="17.25" hidden="false" customHeight="false" outlineLevel="0" collapsed="false">
      <c r="A4" s="159" t="n">
        <v>39985</v>
      </c>
      <c r="B4" s="160" t="n">
        <v>39998</v>
      </c>
      <c r="C4" s="161" t="n">
        <v>40004</v>
      </c>
      <c r="D4" s="162" t="n">
        <v>2010001</v>
      </c>
      <c r="E4" s="160" t="n">
        <v>39971</v>
      </c>
      <c r="F4" s="160" t="n">
        <v>39984</v>
      </c>
      <c r="G4" s="163" t="s">
        <v>49</v>
      </c>
      <c r="H4" s="164" t="n">
        <f aca="false">C4+3</f>
        <v>40007</v>
      </c>
      <c r="K4" s="165"/>
    </row>
    <row r="5" customFormat="false" ht="17.25" hidden="false" customHeight="false" outlineLevel="0" collapsed="false">
      <c r="A5" s="166" t="n">
        <v>39999</v>
      </c>
      <c r="B5" s="130" t="n">
        <v>40012</v>
      </c>
      <c r="C5" s="167" t="n">
        <f aca="false">C4+14</f>
        <v>40018</v>
      </c>
      <c r="D5" s="168" t="n">
        <v>2010002</v>
      </c>
      <c r="E5" s="130" t="n">
        <v>39985</v>
      </c>
      <c r="F5" s="130" t="n">
        <v>39998</v>
      </c>
      <c r="G5" s="169" t="n">
        <v>40011</v>
      </c>
      <c r="H5" s="170" t="n">
        <f aca="false">C5+3</f>
        <v>40021</v>
      </c>
    </row>
    <row r="6" customFormat="false" ht="17.25" hidden="false" customHeight="false" outlineLevel="0" collapsed="false">
      <c r="A6" s="159" t="n">
        <v>40013</v>
      </c>
      <c r="B6" s="160" t="n">
        <v>40026</v>
      </c>
      <c r="C6" s="171" t="n">
        <f aca="false">C5+14</f>
        <v>40032</v>
      </c>
      <c r="D6" s="172" t="n">
        <v>2010003</v>
      </c>
      <c r="E6" s="160" t="n">
        <v>39999</v>
      </c>
      <c r="F6" s="160" t="n">
        <v>40012</v>
      </c>
      <c r="G6" s="173" t="n">
        <v>40025</v>
      </c>
      <c r="H6" s="164" t="n">
        <f aca="false">C6+3</f>
        <v>40035</v>
      </c>
    </row>
    <row r="7" customFormat="false" ht="17.25" hidden="false" customHeight="false" outlineLevel="0" collapsed="false">
      <c r="A7" s="166" t="n">
        <v>40027</v>
      </c>
      <c r="B7" s="130" t="n">
        <v>40040</v>
      </c>
      <c r="C7" s="167" t="n">
        <f aca="false">C6+14</f>
        <v>40046</v>
      </c>
      <c r="D7" s="168" t="n">
        <v>2010004</v>
      </c>
      <c r="E7" s="130" t="n">
        <v>40013</v>
      </c>
      <c r="F7" s="130" t="n">
        <v>40026</v>
      </c>
      <c r="G7" s="174" t="n">
        <v>40039</v>
      </c>
      <c r="H7" s="170" t="n">
        <f aca="false">C7+3</f>
        <v>40049</v>
      </c>
    </row>
    <row r="8" customFormat="false" ht="17.25" hidden="false" customHeight="false" outlineLevel="0" collapsed="false">
      <c r="A8" s="159" t="n">
        <v>40041</v>
      </c>
      <c r="B8" s="160" t="n">
        <v>40054</v>
      </c>
      <c r="C8" s="171" t="n">
        <f aca="false">C7+14</f>
        <v>40060</v>
      </c>
      <c r="D8" s="172" t="n">
        <v>2010005</v>
      </c>
      <c r="E8" s="160" t="n">
        <v>40027</v>
      </c>
      <c r="F8" s="160" t="n">
        <v>40040</v>
      </c>
      <c r="G8" s="175" t="s">
        <v>50</v>
      </c>
      <c r="H8" s="164" t="n">
        <v>40064</v>
      </c>
    </row>
    <row r="9" customFormat="false" ht="17.25" hidden="false" customHeight="false" outlineLevel="0" collapsed="false">
      <c r="A9" s="166" t="n">
        <v>40055</v>
      </c>
      <c r="B9" s="130" t="n">
        <v>40068</v>
      </c>
      <c r="C9" s="167" t="n">
        <f aca="false">C8+14</f>
        <v>40074</v>
      </c>
      <c r="D9" s="168" t="n">
        <v>2010006</v>
      </c>
      <c r="E9" s="130" t="n">
        <v>40041</v>
      </c>
      <c r="F9" s="130" t="n">
        <v>40054</v>
      </c>
      <c r="G9" s="174" t="n">
        <v>40067</v>
      </c>
      <c r="H9" s="170" t="n">
        <v>40077</v>
      </c>
    </row>
    <row r="10" customFormat="false" ht="17.25" hidden="false" customHeight="false" outlineLevel="0" collapsed="false">
      <c r="A10" s="159" t="n">
        <v>40069</v>
      </c>
      <c r="B10" s="160" t="n">
        <v>40082</v>
      </c>
      <c r="C10" s="171" t="n">
        <f aca="false">C9+14</f>
        <v>40088</v>
      </c>
      <c r="D10" s="172" t="n">
        <v>2010007</v>
      </c>
      <c r="E10" s="160" t="n">
        <v>40055</v>
      </c>
      <c r="F10" s="160" t="n">
        <v>40068</v>
      </c>
      <c r="G10" s="173" t="n">
        <v>39716</v>
      </c>
      <c r="H10" s="164" t="n">
        <f aca="false">C10+3</f>
        <v>40091</v>
      </c>
    </row>
    <row r="11" customFormat="false" ht="17.25" hidden="false" customHeight="false" outlineLevel="0" collapsed="false">
      <c r="A11" s="166" t="n">
        <v>40083</v>
      </c>
      <c r="B11" s="130" t="n">
        <v>40096</v>
      </c>
      <c r="C11" s="167" t="n">
        <f aca="false">C10+14</f>
        <v>40102</v>
      </c>
      <c r="D11" s="168" t="n">
        <v>2010008</v>
      </c>
      <c r="E11" s="130" t="n">
        <v>40069</v>
      </c>
      <c r="F11" s="130" t="n">
        <v>40082</v>
      </c>
      <c r="G11" s="174" t="n">
        <v>40095</v>
      </c>
      <c r="H11" s="170" t="n">
        <f aca="false">C11+3</f>
        <v>40105</v>
      </c>
    </row>
    <row r="12" customFormat="false" ht="17.25" hidden="false" customHeight="false" outlineLevel="0" collapsed="false">
      <c r="A12" s="159" t="n">
        <v>40097</v>
      </c>
      <c r="B12" s="160" t="n">
        <v>40110</v>
      </c>
      <c r="C12" s="171" t="n">
        <f aca="false">C11+14</f>
        <v>40116</v>
      </c>
      <c r="D12" s="172" t="n">
        <v>2010009</v>
      </c>
      <c r="E12" s="160" t="n">
        <v>40083</v>
      </c>
      <c r="F12" s="160" t="n">
        <v>40096</v>
      </c>
      <c r="G12" s="173" t="n">
        <v>40109</v>
      </c>
      <c r="H12" s="164" t="n">
        <f aca="false">C12+3</f>
        <v>40119</v>
      </c>
    </row>
    <row r="13" customFormat="false" ht="17.25" hidden="false" customHeight="false" outlineLevel="0" collapsed="false">
      <c r="A13" s="166" t="n">
        <v>40111</v>
      </c>
      <c r="B13" s="130" t="n">
        <v>40124</v>
      </c>
      <c r="C13" s="167" t="n">
        <f aca="false">C12+14</f>
        <v>40130</v>
      </c>
      <c r="D13" s="168" t="n">
        <v>2010010</v>
      </c>
      <c r="E13" s="130" t="n">
        <v>40097</v>
      </c>
      <c r="F13" s="130" t="n">
        <v>40110</v>
      </c>
      <c r="G13" s="174" t="n">
        <v>40123</v>
      </c>
      <c r="H13" s="170" t="n">
        <v>40133</v>
      </c>
    </row>
    <row r="14" customFormat="false" ht="17.25" hidden="false" customHeight="false" outlineLevel="0" collapsed="false">
      <c r="A14" s="159" t="n">
        <v>40125</v>
      </c>
      <c r="B14" s="160" t="n">
        <v>40138</v>
      </c>
      <c r="C14" s="171" t="n">
        <f aca="false">C13+14</f>
        <v>40144</v>
      </c>
      <c r="D14" s="172" t="n">
        <v>2010011</v>
      </c>
      <c r="E14" s="160" t="n">
        <v>40111</v>
      </c>
      <c r="F14" s="160" t="n">
        <v>40124</v>
      </c>
      <c r="G14" s="175" t="s">
        <v>51</v>
      </c>
      <c r="H14" s="164" t="n">
        <v>40147</v>
      </c>
    </row>
    <row r="15" customFormat="false" ht="17.25" hidden="false" customHeight="false" outlineLevel="0" collapsed="false">
      <c r="A15" s="166" t="n">
        <v>40139</v>
      </c>
      <c r="B15" s="130" t="n">
        <v>40152</v>
      </c>
      <c r="C15" s="167" t="n">
        <f aca="false">C14+14</f>
        <v>40158</v>
      </c>
      <c r="D15" s="168" t="n">
        <v>2010012</v>
      </c>
      <c r="E15" s="130" t="n">
        <v>40125</v>
      </c>
      <c r="F15" s="130" t="n">
        <v>40138</v>
      </c>
      <c r="G15" s="174" t="n">
        <v>40151</v>
      </c>
      <c r="H15" s="170" t="n">
        <f aca="false">C15+3</f>
        <v>40161</v>
      </c>
    </row>
    <row r="16" customFormat="false" ht="17.25" hidden="false" customHeight="false" outlineLevel="0" collapsed="false">
      <c r="A16" s="159" t="n">
        <v>40153</v>
      </c>
      <c r="B16" s="160" t="n">
        <v>40166</v>
      </c>
      <c r="C16" s="171" t="n">
        <f aca="false">C15+14</f>
        <v>40172</v>
      </c>
      <c r="D16" s="172" t="n">
        <v>2010013</v>
      </c>
      <c r="E16" s="160" t="n">
        <v>40139</v>
      </c>
      <c r="F16" s="160" t="n">
        <v>40152</v>
      </c>
      <c r="G16" s="163" t="s">
        <v>52</v>
      </c>
      <c r="H16" s="164" t="n">
        <v>40182</v>
      </c>
    </row>
    <row r="17" customFormat="false" ht="17.25" hidden="false" customHeight="false" outlineLevel="0" collapsed="false">
      <c r="A17" s="166" t="n">
        <v>40167</v>
      </c>
      <c r="B17" s="130" t="n">
        <v>40180</v>
      </c>
      <c r="C17" s="167" t="n">
        <f aca="false">C16+14</f>
        <v>40186</v>
      </c>
      <c r="D17" s="168" t="n">
        <v>2010014</v>
      </c>
      <c r="E17" s="130" t="n">
        <v>40153</v>
      </c>
      <c r="F17" s="130" t="n">
        <v>40166</v>
      </c>
      <c r="G17" s="176" t="s">
        <v>53</v>
      </c>
      <c r="H17" s="170" t="n">
        <f aca="false">C17+3</f>
        <v>40189</v>
      </c>
    </row>
    <row r="18" customFormat="false" ht="17.25" hidden="false" customHeight="false" outlineLevel="0" collapsed="false">
      <c r="A18" s="159" t="n">
        <v>40181</v>
      </c>
      <c r="B18" s="160" t="n">
        <v>40194</v>
      </c>
      <c r="C18" s="171" t="n">
        <f aca="false">C17+14</f>
        <v>40200</v>
      </c>
      <c r="D18" s="172" t="n">
        <v>2010015</v>
      </c>
      <c r="E18" s="160" t="n">
        <v>40167</v>
      </c>
      <c r="F18" s="160" t="n">
        <v>40180</v>
      </c>
      <c r="G18" s="173" t="n">
        <v>40193</v>
      </c>
      <c r="H18" s="164" t="n">
        <f aca="false">C18+3</f>
        <v>40203</v>
      </c>
    </row>
    <row r="19" customFormat="false" ht="17.25" hidden="false" customHeight="false" outlineLevel="0" collapsed="false">
      <c r="A19" s="166" t="n">
        <v>40195</v>
      </c>
      <c r="B19" s="130" t="n">
        <v>40208</v>
      </c>
      <c r="C19" s="167" t="n">
        <f aca="false">C18+14</f>
        <v>40214</v>
      </c>
      <c r="D19" s="168" t="n">
        <v>2010016</v>
      </c>
      <c r="E19" s="130" t="n">
        <v>40181</v>
      </c>
      <c r="F19" s="130" t="n">
        <v>40194</v>
      </c>
      <c r="G19" s="174" t="n">
        <v>40207</v>
      </c>
      <c r="H19" s="170" t="n">
        <f aca="false">C19+3</f>
        <v>40217</v>
      </c>
    </row>
    <row r="20" customFormat="false" ht="17.25" hidden="false" customHeight="false" outlineLevel="0" collapsed="false">
      <c r="A20" s="159" t="n">
        <v>40209</v>
      </c>
      <c r="B20" s="160" t="n">
        <v>40222</v>
      </c>
      <c r="C20" s="171" t="n">
        <f aca="false">C19+14</f>
        <v>40228</v>
      </c>
      <c r="D20" s="172" t="n">
        <v>2010017</v>
      </c>
      <c r="E20" s="160" t="n">
        <v>40195</v>
      </c>
      <c r="F20" s="160" t="n">
        <v>40208</v>
      </c>
      <c r="G20" s="173" t="n">
        <v>40221</v>
      </c>
      <c r="H20" s="164" t="n">
        <f aca="false">C20+3</f>
        <v>40231</v>
      </c>
    </row>
    <row r="21" customFormat="false" ht="17.25" hidden="false" customHeight="false" outlineLevel="0" collapsed="false">
      <c r="A21" s="166" t="n">
        <v>40223</v>
      </c>
      <c r="B21" s="130" t="n">
        <v>40236</v>
      </c>
      <c r="C21" s="167" t="n">
        <v>40242</v>
      </c>
      <c r="D21" s="168" t="n">
        <v>2010018</v>
      </c>
      <c r="E21" s="130" t="n">
        <v>40209</v>
      </c>
      <c r="F21" s="130" t="n">
        <v>40222</v>
      </c>
      <c r="G21" s="174" t="n">
        <v>40235</v>
      </c>
      <c r="H21" s="170" t="n">
        <f aca="false">C21+3</f>
        <v>40245</v>
      </c>
    </row>
    <row r="22" customFormat="false" ht="17.25" hidden="false" customHeight="false" outlineLevel="0" collapsed="false">
      <c r="A22" s="159" t="n">
        <v>40237</v>
      </c>
      <c r="B22" s="160" t="n">
        <v>40250</v>
      </c>
      <c r="C22" s="171" t="n">
        <f aca="false">C21+14</f>
        <v>40256</v>
      </c>
      <c r="D22" s="172" t="n">
        <v>2010019</v>
      </c>
      <c r="E22" s="160" t="n">
        <v>40223</v>
      </c>
      <c r="F22" s="160" t="n">
        <v>40236</v>
      </c>
      <c r="G22" s="173" t="n">
        <v>40249</v>
      </c>
      <c r="H22" s="164" t="n">
        <v>40259</v>
      </c>
    </row>
    <row r="23" customFormat="false" ht="17.25" hidden="false" customHeight="false" outlineLevel="0" collapsed="false">
      <c r="A23" s="166" t="n">
        <v>40251</v>
      </c>
      <c r="B23" s="130" t="n">
        <v>40264</v>
      </c>
      <c r="C23" s="167" t="n">
        <f aca="false">C22+14</f>
        <v>40270</v>
      </c>
      <c r="D23" s="168" t="n">
        <v>2010020</v>
      </c>
      <c r="E23" s="130" t="n">
        <v>40237</v>
      </c>
      <c r="F23" s="130" t="n">
        <v>40250</v>
      </c>
      <c r="G23" s="174" t="n">
        <v>40263</v>
      </c>
      <c r="H23" s="170" t="n">
        <f aca="false">C23+3</f>
        <v>40273</v>
      </c>
    </row>
    <row r="24" customFormat="false" ht="17.25" hidden="false" customHeight="false" outlineLevel="0" collapsed="false">
      <c r="A24" s="159" t="n">
        <v>40265</v>
      </c>
      <c r="B24" s="160" t="n">
        <v>40278</v>
      </c>
      <c r="C24" s="171" t="n">
        <f aca="false">C23+14</f>
        <v>40284</v>
      </c>
      <c r="D24" s="172" t="n">
        <v>2010021</v>
      </c>
      <c r="E24" s="160" t="n">
        <v>40251</v>
      </c>
      <c r="F24" s="160" t="n">
        <v>40264</v>
      </c>
      <c r="G24" s="173" t="n">
        <v>40277</v>
      </c>
      <c r="H24" s="164" t="n">
        <f aca="false">C24+3</f>
        <v>40287</v>
      </c>
    </row>
    <row r="25" customFormat="false" ht="17.25" hidden="false" customHeight="false" outlineLevel="0" collapsed="false">
      <c r="A25" s="166" t="n">
        <v>40279</v>
      </c>
      <c r="B25" s="130" t="n">
        <v>40292</v>
      </c>
      <c r="C25" s="167" t="n">
        <f aca="false">C24+14</f>
        <v>40298</v>
      </c>
      <c r="D25" s="168" t="n">
        <v>2010022</v>
      </c>
      <c r="E25" s="130" t="n">
        <v>40265</v>
      </c>
      <c r="F25" s="130" t="n">
        <v>40278</v>
      </c>
      <c r="G25" s="174" t="n">
        <v>40291</v>
      </c>
      <c r="H25" s="170" t="n">
        <f aca="false">C25+3</f>
        <v>40301</v>
      </c>
    </row>
    <row r="26" customFormat="false" ht="17.25" hidden="false" customHeight="false" outlineLevel="0" collapsed="false">
      <c r="A26" s="159" t="n">
        <v>40293</v>
      </c>
      <c r="B26" s="160" t="n">
        <v>40306</v>
      </c>
      <c r="C26" s="171" t="n">
        <f aca="false">C25+14</f>
        <v>40312</v>
      </c>
      <c r="D26" s="172" t="n">
        <v>2001023</v>
      </c>
      <c r="E26" s="160" t="n">
        <v>40279</v>
      </c>
      <c r="F26" s="160" t="n">
        <v>40292</v>
      </c>
      <c r="G26" s="173" t="n">
        <v>40305</v>
      </c>
      <c r="H26" s="164" t="n">
        <f aca="false">C26+3</f>
        <v>40315</v>
      </c>
    </row>
    <row r="27" customFormat="false" ht="17.25" hidden="false" customHeight="false" outlineLevel="0" collapsed="false">
      <c r="A27" s="166" t="n">
        <v>40307</v>
      </c>
      <c r="B27" s="130" t="n">
        <v>40320</v>
      </c>
      <c r="C27" s="167" t="n">
        <f aca="false">C26+14</f>
        <v>40326</v>
      </c>
      <c r="D27" s="168" t="n">
        <v>2010024</v>
      </c>
      <c r="E27" s="130" t="n">
        <v>40293</v>
      </c>
      <c r="F27" s="130" t="n">
        <v>40306</v>
      </c>
      <c r="G27" s="174" t="n">
        <v>40319</v>
      </c>
      <c r="H27" s="170" t="n">
        <f aca="false">C27+3</f>
        <v>40329</v>
      </c>
    </row>
    <row r="28" customFormat="false" ht="17.25" hidden="false" customHeight="false" outlineLevel="0" collapsed="false">
      <c r="A28" s="159" t="n">
        <v>40321</v>
      </c>
      <c r="B28" s="160" t="n">
        <v>40334</v>
      </c>
      <c r="C28" s="171" t="n">
        <f aca="false">C27+14</f>
        <v>40340</v>
      </c>
      <c r="D28" s="172" t="n">
        <v>2010025</v>
      </c>
      <c r="E28" s="160" t="n">
        <v>40307</v>
      </c>
      <c r="F28" s="160" t="n">
        <v>40320</v>
      </c>
      <c r="G28" s="177" t="s">
        <v>54</v>
      </c>
      <c r="H28" s="164" t="n">
        <f aca="false">C28+3</f>
        <v>40343</v>
      </c>
    </row>
    <row r="29" customFormat="false" ht="17.25" hidden="false" customHeight="false" outlineLevel="0" collapsed="false">
      <c r="A29" s="166" t="n">
        <v>40335</v>
      </c>
      <c r="B29" s="130" t="n">
        <v>40348</v>
      </c>
      <c r="C29" s="167" t="n">
        <f aca="false">C28+14</f>
        <v>40354</v>
      </c>
      <c r="D29" s="168" t="n">
        <v>2010026</v>
      </c>
      <c r="E29" s="130" t="n">
        <v>40321</v>
      </c>
      <c r="F29" s="130" t="n">
        <v>40334</v>
      </c>
      <c r="G29" s="178" t="s">
        <v>55</v>
      </c>
      <c r="H29" s="170" t="n">
        <f aca="false">C29+3</f>
        <v>40357</v>
      </c>
    </row>
    <row r="30" customFormat="false" ht="17.25" hidden="false" customHeight="false" outlineLevel="0" collapsed="false">
      <c r="A30" s="179" t="n">
        <v>40349</v>
      </c>
      <c r="B30" s="180" t="n">
        <v>40362</v>
      </c>
      <c r="C30" s="181" t="n">
        <v>40368</v>
      </c>
      <c r="D30" s="182" t="n">
        <v>2011001</v>
      </c>
      <c r="E30" s="180" t="n">
        <v>40335</v>
      </c>
      <c r="F30" s="180" t="n">
        <v>40348</v>
      </c>
      <c r="G30" s="183" t="s">
        <v>56</v>
      </c>
      <c r="H30" s="164" t="n">
        <f aca="false">C30+3</f>
        <v>40371</v>
      </c>
    </row>
    <row r="32" customFormat="false" ht="12.75" hidden="false" customHeight="false" outlineLevel="0" collapsed="false">
      <c r="A32" s="148" t="s">
        <v>33</v>
      </c>
      <c r="B32" s="149" t="s">
        <v>44</v>
      </c>
      <c r="C32" s="149"/>
      <c r="D32" s="149"/>
    </row>
    <row r="33" customFormat="false" ht="12.75" hidden="false" customHeight="false" outlineLevel="0" collapsed="false">
      <c r="A33" s="148" t="s">
        <v>45</v>
      </c>
      <c r="B33" s="149" t="s">
        <v>57</v>
      </c>
      <c r="C33" s="149"/>
      <c r="D33" s="149"/>
    </row>
  </sheetData>
  <mergeCells count="8">
    <mergeCell ref="A1:B1"/>
    <mergeCell ref="C1:D1"/>
    <mergeCell ref="E1:F1"/>
    <mergeCell ref="A2:B2"/>
    <mergeCell ref="C2:D2"/>
    <mergeCell ref="E2:F2"/>
    <mergeCell ref="B32:D32"/>
    <mergeCell ref="B33:D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2.71"/>
    <col collapsed="false" customWidth="true" hidden="false" outlineLevel="0" max="4" min="4" style="2" width="12.27"/>
    <col collapsed="false" customWidth="true" hidden="false" outlineLevel="0" max="6" min="5" style="120" width="12.13"/>
    <col collapsed="false" customWidth="true" hidden="false" outlineLevel="0" max="7" min="7" style="2" width="14.54"/>
    <col collapsed="false" customWidth="true" hidden="false" outlineLevel="0" max="8" min="8" style="2" width="13.02"/>
  </cols>
  <sheetData>
    <row r="1" customFormat="false" ht="17.25" hidden="false" customHeight="false" outlineLevel="0" collapsed="false">
      <c r="A1" s="121" t="s">
        <v>0</v>
      </c>
      <c r="B1" s="121"/>
      <c r="C1" s="150" t="s">
        <v>47</v>
      </c>
      <c r="D1" s="150" t="s">
        <v>2</v>
      </c>
      <c r="E1" s="51" t="s">
        <v>3</v>
      </c>
      <c r="F1" s="51"/>
      <c r="G1" s="151" t="s">
        <v>10</v>
      </c>
      <c r="H1" s="152" t="s">
        <v>11</v>
      </c>
    </row>
    <row r="2" customFormat="false" ht="17.25" hidden="false" customHeight="false" outlineLevel="0" collapsed="false">
      <c r="A2" s="122" t="s">
        <v>4</v>
      </c>
      <c r="B2" s="122"/>
      <c r="C2" s="104" t="s">
        <v>58</v>
      </c>
      <c r="D2" s="104"/>
      <c r="E2" s="55" t="s">
        <v>4</v>
      </c>
      <c r="F2" s="55"/>
      <c r="G2" s="153" t="s">
        <v>29</v>
      </c>
      <c r="H2" s="154" t="s">
        <v>14</v>
      </c>
    </row>
    <row r="3" customFormat="false" ht="17.25" hidden="false" customHeight="false" outlineLevel="0" collapsed="false">
      <c r="A3" s="155" t="s">
        <v>6</v>
      </c>
      <c r="B3" s="156" t="s">
        <v>7</v>
      </c>
      <c r="C3" s="19" t="s">
        <v>15</v>
      </c>
      <c r="D3" s="20" t="s">
        <v>39</v>
      </c>
      <c r="E3" s="157" t="s">
        <v>6</v>
      </c>
      <c r="F3" s="158" t="s">
        <v>7</v>
      </c>
      <c r="G3" s="153" t="s">
        <v>16</v>
      </c>
      <c r="H3" s="154" t="s">
        <v>17</v>
      </c>
    </row>
    <row r="4" customFormat="false" ht="17.25" hidden="false" customHeight="false" outlineLevel="0" collapsed="false">
      <c r="A4" s="179" t="n">
        <v>40349</v>
      </c>
      <c r="B4" s="180" t="n">
        <v>40362</v>
      </c>
      <c r="C4" s="181" t="n">
        <v>40368</v>
      </c>
      <c r="D4" s="182" t="n">
        <v>2011001</v>
      </c>
      <c r="E4" s="180" t="n">
        <v>40335</v>
      </c>
      <c r="F4" s="180" t="n">
        <v>40348</v>
      </c>
      <c r="G4" s="183" t="s">
        <v>56</v>
      </c>
      <c r="H4" s="164" t="n">
        <f aca="false">C4+3</f>
        <v>40371</v>
      </c>
      <c r="K4" s="165"/>
    </row>
    <row r="5" customFormat="false" ht="17.25" hidden="false" customHeight="false" outlineLevel="0" collapsed="false">
      <c r="A5" s="166" t="n">
        <v>40363</v>
      </c>
      <c r="B5" s="130" t="n">
        <v>40376</v>
      </c>
      <c r="C5" s="167" t="n">
        <v>40382</v>
      </c>
      <c r="D5" s="168" t="n">
        <v>2011002</v>
      </c>
      <c r="E5" s="130" t="n">
        <v>40349</v>
      </c>
      <c r="F5" s="130" t="n">
        <v>40362</v>
      </c>
      <c r="G5" s="169" t="n">
        <v>40375</v>
      </c>
      <c r="H5" s="170" t="n">
        <v>40378</v>
      </c>
    </row>
    <row r="6" customFormat="false" ht="17.25" hidden="false" customHeight="false" outlineLevel="0" collapsed="false">
      <c r="A6" s="159" t="n">
        <v>40377</v>
      </c>
      <c r="B6" s="160" t="n">
        <v>40390</v>
      </c>
      <c r="C6" s="171" t="n">
        <v>40396</v>
      </c>
      <c r="D6" s="168" t="n">
        <v>2011003</v>
      </c>
      <c r="E6" s="166" t="n">
        <v>40363</v>
      </c>
      <c r="F6" s="130" t="n">
        <v>40376</v>
      </c>
      <c r="G6" s="173" t="n">
        <v>40389</v>
      </c>
      <c r="H6" s="164" t="n">
        <v>40392</v>
      </c>
    </row>
    <row r="7" customFormat="false" ht="17.25" hidden="false" customHeight="false" outlineLevel="0" collapsed="false">
      <c r="A7" s="166" t="n">
        <v>40391</v>
      </c>
      <c r="B7" s="130" t="n">
        <v>40404</v>
      </c>
      <c r="C7" s="167" t="n">
        <v>40410</v>
      </c>
      <c r="D7" s="168" t="n">
        <v>2011004</v>
      </c>
      <c r="E7" s="130" t="n">
        <v>40377</v>
      </c>
      <c r="F7" s="130" t="n">
        <v>40390</v>
      </c>
      <c r="G7" s="174" t="n">
        <v>40403</v>
      </c>
      <c r="H7" s="170" t="n">
        <v>40413</v>
      </c>
    </row>
    <row r="8" customFormat="false" ht="17.25" hidden="false" customHeight="false" outlineLevel="0" collapsed="false">
      <c r="A8" s="159" t="n">
        <v>40405</v>
      </c>
      <c r="B8" s="160" t="n">
        <v>40418</v>
      </c>
      <c r="C8" s="171" t="n">
        <v>40424</v>
      </c>
      <c r="D8" s="168" t="n">
        <v>2011005</v>
      </c>
      <c r="E8" s="160" t="n">
        <v>40391</v>
      </c>
      <c r="F8" s="160" t="n">
        <v>40404</v>
      </c>
      <c r="G8" s="177" t="s">
        <v>59</v>
      </c>
      <c r="H8" s="164" t="n">
        <v>40428</v>
      </c>
    </row>
    <row r="9" customFormat="false" ht="17.25" hidden="false" customHeight="false" outlineLevel="0" collapsed="false">
      <c r="A9" s="166" t="n">
        <v>40419</v>
      </c>
      <c r="B9" s="130" t="n">
        <v>40432</v>
      </c>
      <c r="C9" s="167" t="n">
        <v>40438</v>
      </c>
      <c r="D9" s="168" t="n">
        <v>2011006</v>
      </c>
      <c r="E9" s="130" t="n">
        <v>40405</v>
      </c>
      <c r="F9" s="130" t="n">
        <v>40418</v>
      </c>
      <c r="G9" s="174" t="n">
        <v>40431</v>
      </c>
      <c r="H9" s="170" t="n">
        <v>40441</v>
      </c>
    </row>
    <row r="10" customFormat="false" ht="17.25" hidden="false" customHeight="false" outlineLevel="0" collapsed="false">
      <c r="A10" s="159" t="n">
        <v>40433</v>
      </c>
      <c r="B10" s="160" t="n">
        <v>40446</v>
      </c>
      <c r="C10" s="171" t="n">
        <v>40452</v>
      </c>
      <c r="D10" s="168" t="n">
        <v>2011007</v>
      </c>
      <c r="E10" s="160" t="n">
        <v>40419</v>
      </c>
      <c r="F10" s="160" t="n">
        <v>40432</v>
      </c>
      <c r="G10" s="173" t="n">
        <v>40445</v>
      </c>
      <c r="H10" s="164" t="n">
        <v>40455</v>
      </c>
    </row>
    <row r="11" customFormat="false" ht="17.25" hidden="false" customHeight="false" outlineLevel="0" collapsed="false">
      <c r="A11" s="166" t="n">
        <v>40447</v>
      </c>
      <c r="B11" s="130" t="n">
        <v>40460</v>
      </c>
      <c r="C11" s="167" t="n">
        <v>40466</v>
      </c>
      <c r="D11" s="168" t="n">
        <v>2011008</v>
      </c>
      <c r="E11" s="130" t="n">
        <v>40433</v>
      </c>
      <c r="F11" s="130" t="n">
        <v>40446</v>
      </c>
      <c r="G11" s="174" t="n">
        <v>40459</v>
      </c>
      <c r="H11" s="170" t="n">
        <v>40469</v>
      </c>
    </row>
    <row r="12" customFormat="false" ht="17.25" hidden="false" customHeight="false" outlineLevel="0" collapsed="false">
      <c r="A12" s="159" t="n">
        <v>40461</v>
      </c>
      <c r="B12" s="160" t="n">
        <v>40474</v>
      </c>
      <c r="C12" s="171" t="n">
        <v>40480</v>
      </c>
      <c r="D12" s="168" t="n">
        <v>2011009</v>
      </c>
      <c r="E12" s="166" t="n">
        <v>40447</v>
      </c>
      <c r="F12" s="130" t="n">
        <v>40460</v>
      </c>
      <c r="G12" s="173" t="n">
        <v>40473</v>
      </c>
      <c r="H12" s="164" t="n">
        <v>40476</v>
      </c>
    </row>
    <row r="13" customFormat="false" ht="17.25" hidden="false" customHeight="false" outlineLevel="0" collapsed="false">
      <c r="A13" s="166" t="n">
        <v>40475</v>
      </c>
      <c r="B13" s="130" t="n">
        <v>40488</v>
      </c>
      <c r="C13" s="167" t="n">
        <v>40494</v>
      </c>
      <c r="D13" s="168" t="n">
        <v>2011010</v>
      </c>
      <c r="E13" s="159" t="n">
        <v>40461</v>
      </c>
      <c r="F13" s="160" t="n">
        <v>40474</v>
      </c>
      <c r="G13" s="174" t="n">
        <v>40487</v>
      </c>
      <c r="H13" s="170" t="n">
        <v>40497</v>
      </c>
    </row>
    <row r="14" customFormat="false" ht="17.25" hidden="false" customHeight="false" outlineLevel="0" collapsed="false">
      <c r="A14" s="159" t="n">
        <v>40489</v>
      </c>
      <c r="B14" s="160" t="n">
        <v>40502</v>
      </c>
      <c r="C14" s="171" t="n">
        <v>40508</v>
      </c>
      <c r="D14" s="168" t="n">
        <v>2011011</v>
      </c>
      <c r="E14" s="166" t="n">
        <v>40475</v>
      </c>
      <c r="F14" s="130" t="n">
        <v>40488</v>
      </c>
      <c r="G14" s="177" t="s">
        <v>60</v>
      </c>
      <c r="H14" s="164" t="n">
        <v>40511</v>
      </c>
    </row>
    <row r="15" customFormat="false" ht="17.25" hidden="false" customHeight="false" outlineLevel="0" collapsed="false">
      <c r="A15" s="166" t="n">
        <v>40503</v>
      </c>
      <c r="B15" s="130" t="n">
        <v>40516</v>
      </c>
      <c r="C15" s="167" t="n">
        <v>40522</v>
      </c>
      <c r="D15" s="168" t="n">
        <v>2011012</v>
      </c>
      <c r="E15" s="159" t="n">
        <v>40489</v>
      </c>
      <c r="F15" s="160" t="n">
        <v>40502</v>
      </c>
      <c r="G15" s="174" t="n">
        <v>40515</v>
      </c>
      <c r="H15" s="170" t="n">
        <v>40525</v>
      </c>
    </row>
    <row r="16" customFormat="false" ht="17.25" hidden="false" customHeight="false" outlineLevel="0" collapsed="false">
      <c r="A16" s="159" t="n">
        <v>40517</v>
      </c>
      <c r="B16" s="160" t="n">
        <v>40530</v>
      </c>
      <c r="C16" s="171" t="n">
        <v>40536</v>
      </c>
      <c r="D16" s="168" t="n">
        <v>2011013</v>
      </c>
      <c r="E16" s="166" t="n">
        <v>40503</v>
      </c>
      <c r="F16" s="130" t="n">
        <v>40516</v>
      </c>
      <c r="G16" s="184" t="s">
        <v>61</v>
      </c>
      <c r="H16" s="164" t="n">
        <v>40181</v>
      </c>
    </row>
    <row r="17" customFormat="false" ht="17.25" hidden="false" customHeight="false" outlineLevel="0" collapsed="false">
      <c r="A17" s="166" t="n">
        <v>40531</v>
      </c>
      <c r="B17" s="130" t="n">
        <v>40544</v>
      </c>
      <c r="C17" s="167" t="n">
        <v>40550</v>
      </c>
      <c r="D17" s="168" t="n">
        <v>2011014</v>
      </c>
      <c r="E17" s="159" t="n">
        <v>40517</v>
      </c>
      <c r="F17" s="160" t="n">
        <v>40530</v>
      </c>
      <c r="G17" s="176" t="n">
        <v>40548</v>
      </c>
      <c r="H17" s="170" t="n">
        <v>40554</v>
      </c>
    </row>
    <row r="18" customFormat="false" ht="17.25" hidden="false" customHeight="false" outlineLevel="0" collapsed="false">
      <c r="A18" s="159" t="n">
        <v>40545</v>
      </c>
      <c r="B18" s="160" t="n">
        <v>40558</v>
      </c>
      <c r="C18" s="171" t="n">
        <v>40564</v>
      </c>
      <c r="D18" s="168" t="n">
        <v>2011015</v>
      </c>
      <c r="E18" s="166" t="n">
        <v>40531</v>
      </c>
      <c r="F18" s="130" t="n">
        <v>40544</v>
      </c>
      <c r="G18" s="173" t="n">
        <v>40557</v>
      </c>
      <c r="H18" s="164" t="n">
        <v>40567</v>
      </c>
    </row>
    <row r="19" customFormat="false" ht="17.25" hidden="false" customHeight="false" outlineLevel="0" collapsed="false">
      <c r="A19" s="166" t="n">
        <v>40559</v>
      </c>
      <c r="B19" s="130" t="n">
        <v>40572</v>
      </c>
      <c r="C19" s="167" t="n">
        <v>40578</v>
      </c>
      <c r="D19" s="168" t="n">
        <v>2011016</v>
      </c>
      <c r="E19" s="159" t="n">
        <v>40545</v>
      </c>
      <c r="F19" s="160" t="n">
        <v>40558</v>
      </c>
      <c r="G19" s="174" t="n">
        <v>40571</v>
      </c>
      <c r="H19" s="170" t="n">
        <v>40582</v>
      </c>
    </row>
    <row r="20" customFormat="false" ht="17.25" hidden="false" customHeight="false" outlineLevel="0" collapsed="false">
      <c r="A20" s="159" t="n">
        <v>40573</v>
      </c>
      <c r="B20" s="160" t="n">
        <v>40586</v>
      </c>
      <c r="C20" s="171" t="n">
        <v>40592</v>
      </c>
      <c r="D20" s="168" t="n">
        <v>2011017</v>
      </c>
      <c r="E20" s="166" t="n">
        <v>40559</v>
      </c>
      <c r="F20" s="130" t="n">
        <v>40572</v>
      </c>
      <c r="G20" s="173" t="n">
        <v>40585</v>
      </c>
      <c r="H20" s="164" t="n">
        <v>40588</v>
      </c>
    </row>
    <row r="21" customFormat="false" ht="17.25" hidden="false" customHeight="false" outlineLevel="0" collapsed="false">
      <c r="A21" s="166" t="n">
        <v>40587</v>
      </c>
      <c r="B21" s="130" t="n">
        <v>40600</v>
      </c>
      <c r="C21" s="167" t="n">
        <v>40606</v>
      </c>
      <c r="D21" s="168" t="n">
        <v>2011018</v>
      </c>
      <c r="E21" s="159" t="n">
        <v>40573</v>
      </c>
      <c r="F21" s="160" t="n">
        <v>40586</v>
      </c>
      <c r="G21" s="174" t="n">
        <v>40599</v>
      </c>
      <c r="H21" s="170" t="n">
        <v>40609</v>
      </c>
    </row>
    <row r="22" customFormat="false" ht="17.25" hidden="false" customHeight="false" outlineLevel="0" collapsed="false">
      <c r="A22" s="159" t="n">
        <v>40601</v>
      </c>
      <c r="B22" s="160" t="n">
        <v>40614</v>
      </c>
      <c r="C22" s="171" t="n">
        <v>40620</v>
      </c>
      <c r="D22" s="168" t="n">
        <v>2011019</v>
      </c>
      <c r="E22" s="166" t="n">
        <v>40587</v>
      </c>
      <c r="F22" s="130" t="n">
        <v>40600</v>
      </c>
      <c r="G22" s="173" t="n">
        <v>40613</v>
      </c>
      <c r="H22" s="164" t="n">
        <v>40623</v>
      </c>
    </row>
    <row r="23" customFormat="false" ht="17.25" hidden="false" customHeight="false" outlineLevel="0" collapsed="false">
      <c r="A23" s="166" t="n">
        <v>40615</v>
      </c>
      <c r="B23" s="130" t="n">
        <v>40628</v>
      </c>
      <c r="C23" s="167" t="n">
        <v>40634</v>
      </c>
      <c r="D23" s="168" t="n">
        <v>2011020</v>
      </c>
      <c r="E23" s="159" t="n">
        <v>40601</v>
      </c>
      <c r="F23" s="160" t="n">
        <v>40614</v>
      </c>
      <c r="G23" s="174" t="n">
        <v>40627</v>
      </c>
      <c r="H23" s="170" t="n">
        <v>40637</v>
      </c>
    </row>
    <row r="24" customFormat="false" ht="17.25" hidden="false" customHeight="false" outlineLevel="0" collapsed="false">
      <c r="A24" s="159" t="n">
        <v>40629</v>
      </c>
      <c r="B24" s="160" t="n">
        <v>40642</v>
      </c>
      <c r="C24" s="171" t="n">
        <v>40648</v>
      </c>
      <c r="D24" s="168" t="n">
        <v>2011021</v>
      </c>
      <c r="E24" s="166" t="n">
        <v>40615</v>
      </c>
      <c r="F24" s="130" t="n">
        <v>40628</v>
      </c>
      <c r="G24" s="173" t="n">
        <v>40641</v>
      </c>
      <c r="H24" s="164" t="n">
        <v>40651</v>
      </c>
    </row>
    <row r="25" customFormat="false" ht="17.25" hidden="false" customHeight="false" outlineLevel="0" collapsed="false">
      <c r="A25" s="166" t="n">
        <v>40643</v>
      </c>
      <c r="B25" s="130" t="n">
        <v>40656</v>
      </c>
      <c r="C25" s="167" t="n">
        <v>40662</v>
      </c>
      <c r="D25" s="168" t="n">
        <v>2011022</v>
      </c>
      <c r="E25" s="159" t="n">
        <v>40629</v>
      </c>
      <c r="F25" s="160" t="n">
        <v>40642</v>
      </c>
      <c r="G25" s="174" t="n">
        <v>40655</v>
      </c>
      <c r="H25" s="170" t="n">
        <v>40665</v>
      </c>
    </row>
    <row r="26" customFormat="false" ht="17.25" hidden="false" customHeight="false" outlineLevel="0" collapsed="false">
      <c r="A26" s="159" t="n">
        <v>40657</v>
      </c>
      <c r="B26" s="160" t="n">
        <v>40670</v>
      </c>
      <c r="C26" s="171" t="n">
        <v>40676</v>
      </c>
      <c r="D26" s="168" t="n">
        <v>2011023</v>
      </c>
      <c r="E26" s="166" t="n">
        <v>40643</v>
      </c>
      <c r="F26" s="130" t="n">
        <v>40656</v>
      </c>
      <c r="G26" s="173" t="n">
        <v>40669</v>
      </c>
      <c r="H26" s="164" t="n">
        <v>40679</v>
      </c>
    </row>
    <row r="27" customFormat="false" ht="17.25" hidden="false" customHeight="false" outlineLevel="0" collapsed="false">
      <c r="A27" s="166" t="n">
        <v>40671</v>
      </c>
      <c r="B27" s="130" t="n">
        <v>40684</v>
      </c>
      <c r="C27" s="167" t="n">
        <v>40690</v>
      </c>
      <c r="D27" s="168" t="n">
        <v>2011024</v>
      </c>
      <c r="E27" s="159" t="n">
        <v>40657</v>
      </c>
      <c r="F27" s="160" t="n">
        <v>40670</v>
      </c>
      <c r="G27" s="174" t="n">
        <v>40683</v>
      </c>
      <c r="H27" s="170" t="n">
        <v>40693</v>
      </c>
    </row>
    <row r="28" customFormat="false" ht="17.25" hidden="false" customHeight="false" outlineLevel="0" collapsed="false">
      <c r="A28" s="159" t="n">
        <v>40685</v>
      </c>
      <c r="B28" s="160" t="n">
        <v>40698</v>
      </c>
      <c r="C28" s="171" t="n">
        <v>40704</v>
      </c>
      <c r="D28" s="168" t="n">
        <v>2011025</v>
      </c>
      <c r="E28" s="166" t="n">
        <v>40671</v>
      </c>
      <c r="F28" s="130" t="n">
        <v>40684</v>
      </c>
      <c r="G28" s="177" t="s">
        <v>62</v>
      </c>
      <c r="H28" s="164" t="n">
        <v>40707</v>
      </c>
    </row>
    <row r="29" customFormat="false" ht="17.25" hidden="false" customHeight="false" outlineLevel="0" collapsed="false">
      <c r="A29" s="166" t="n">
        <v>40699</v>
      </c>
      <c r="B29" s="130" t="n">
        <v>40712</v>
      </c>
      <c r="C29" s="167" t="n">
        <v>40718</v>
      </c>
      <c r="D29" s="168" t="n">
        <v>2011026</v>
      </c>
      <c r="E29" s="159" t="n">
        <v>40685</v>
      </c>
      <c r="F29" s="160" t="n">
        <v>40698</v>
      </c>
      <c r="G29" s="185" t="s">
        <v>63</v>
      </c>
      <c r="H29" s="170" t="n">
        <v>40721</v>
      </c>
    </row>
    <row r="30" customFormat="false" ht="17.25" hidden="false" customHeight="false" outlineLevel="0" collapsed="false">
      <c r="A30" s="179" t="n">
        <v>40713</v>
      </c>
      <c r="B30" s="180" t="n">
        <v>40726</v>
      </c>
      <c r="C30" s="181" t="n">
        <v>40732</v>
      </c>
      <c r="D30" s="182" t="n">
        <v>2012001</v>
      </c>
      <c r="E30" s="166" t="n">
        <v>40699</v>
      </c>
      <c r="F30" s="130" t="n">
        <v>40712</v>
      </c>
      <c r="G30" s="185" t="s">
        <v>64</v>
      </c>
      <c r="H30" s="164" t="n">
        <v>40735</v>
      </c>
    </row>
    <row r="32" customFormat="false" ht="12.75" hidden="false" customHeight="false" outlineLevel="0" collapsed="false">
      <c r="A32" s="148" t="s">
        <v>33</v>
      </c>
      <c r="B32" s="149" t="s">
        <v>44</v>
      </c>
      <c r="C32" s="149"/>
      <c r="D32" s="149"/>
    </row>
    <row r="33" customFormat="false" ht="12.75" hidden="false" customHeight="false" outlineLevel="0" collapsed="false">
      <c r="A33" s="148" t="s">
        <v>45</v>
      </c>
      <c r="B33" s="149" t="s">
        <v>65</v>
      </c>
      <c r="C33" s="149"/>
      <c r="D33" s="149"/>
    </row>
  </sheetData>
  <mergeCells count="8">
    <mergeCell ref="A1:B1"/>
    <mergeCell ref="C1:D1"/>
    <mergeCell ref="E1:F1"/>
    <mergeCell ref="A2:B2"/>
    <mergeCell ref="C2:D2"/>
    <mergeCell ref="E2:F2"/>
    <mergeCell ref="B32:D32"/>
    <mergeCell ref="B33:D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2.75" customHeight="true" zeroHeight="false" outlineLevelRow="0" outlineLevelCol="0"/>
  <cols>
    <col collapsed="false" customWidth="true" hidden="false" outlineLevel="0" max="1" min="1" style="119" width="12.13"/>
    <col collapsed="false" customWidth="true" hidden="false" outlineLevel="0" max="2" min="2" style="119" width="12.4"/>
    <col collapsed="false" customWidth="true" hidden="false" outlineLevel="0" max="3" min="3" style="2" width="12.71"/>
    <col collapsed="false" customWidth="true" hidden="false" outlineLevel="0" max="4" min="4" style="2" width="12.27"/>
    <col collapsed="false" customWidth="true" hidden="false" outlineLevel="0" max="6" min="5" style="120" width="12.13"/>
    <col collapsed="false" customWidth="true" hidden="false" outlineLevel="0" max="7" min="7" style="2" width="14.54"/>
    <col collapsed="false" customWidth="true" hidden="false" outlineLevel="0" max="8" min="8" style="120" width="13.02"/>
  </cols>
  <sheetData>
    <row r="1" customFormat="false" ht="17.25" hidden="false" customHeight="false" outlineLevel="0" collapsed="false">
      <c r="A1" s="121" t="s">
        <v>0</v>
      </c>
      <c r="B1" s="121"/>
      <c r="C1" s="150" t="s">
        <v>47</v>
      </c>
      <c r="D1" s="150" t="s">
        <v>2</v>
      </c>
      <c r="E1" s="51" t="s">
        <v>3</v>
      </c>
      <c r="F1" s="51"/>
      <c r="G1" s="151" t="s">
        <v>10</v>
      </c>
      <c r="H1" s="152" t="s">
        <v>11</v>
      </c>
    </row>
    <row r="2" customFormat="false" ht="17.25" hidden="false" customHeight="false" outlineLevel="0" collapsed="false">
      <c r="A2" s="122" t="s">
        <v>4</v>
      </c>
      <c r="B2" s="122"/>
      <c r="C2" s="104" t="s">
        <v>66</v>
      </c>
      <c r="D2" s="104"/>
      <c r="E2" s="55" t="s">
        <v>4</v>
      </c>
      <c r="F2" s="55"/>
      <c r="G2" s="153" t="s">
        <v>29</v>
      </c>
      <c r="H2" s="154" t="s">
        <v>14</v>
      </c>
    </row>
    <row r="3" customFormat="false" ht="17.25" hidden="false" customHeight="false" outlineLevel="0" collapsed="false">
      <c r="A3" s="155" t="s">
        <v>6</v>
      </c>
      <c r="B3" s="156" t="s">
        <v>7</v>
      </c>
      <c r="C3" s="19" t="s">
        <v>15</v>
      </c>
      <c r="D3" s="20" t="s">
        <v>39</v>
      </c>
      <c r="E3" s="157" t="s">
        <v>6</v>
      </c>
      <c r="F3" s="158" t="s">
        <v>7</v>
      </c>
      <c r="G3" s="153" t="s">
        <v>16</v>
      </c>
      <c r="H3" s="154" t="s">
        <v>17</v>
      </c>
    </row>
    <row r="4" customFormat="false" ht="17.25" hidden="false" customHeight="false" outlineLevel="0" collapsed="false">
      <c r="A4" s="179" t="n">
        <v>40713</v>
      </c>
      <c r="B4" s="180" t="n">
        <v>40726</v>
      </c>
      <c r="C4" s="181" t="n">
        <v>40732</v>
      </c>
      <c r="D4" s="182" t="n">
        <v>2012001</v>
      </c>
      <c r="E4" s="180" t="n">
        <v>40699</v>
      </c>
      <c r="F4" s="180" t="n">
        <v>40712</v>
      </c>
      <c r="G4" s="183" t="s">
        <v>67</v>
      </c>
      <c r="H4" s="164" t="n">
        <v>40735</v>
      </c>
      <c r="K4" s="165"/>
    </row>
    <row r="5" customFormat="false" ht="17.25" hidden="false" customHeight="false" outlineLevel="0" collapsed="false">
      <c r="A5" s="166" t="n">
        <v>40727</v>
      </c>
      <c r="B5" s="130" t="n">
        <v>40740</v>
      </c>
      <c r="C5" s="167" t="n">
        <v>40746</v>
      </c>
      <c r="D5" s="168" t="n">
        <v>2012002</v>
      </c>
      <c r="E5" s="179" t="n">
        <v>40713</v>
      </c>
      <c r="F5" s="180" t="n">
        <v>40726</v>
      </c>
      <c r="G5" s="169" t="n">
        <v>40739</v>
      </c>
      <c r="H5" s="170" t="n">
        <v>40749</v>
      </c>
    </row>
    <row r="6" customFormat="false" ht="17.25" hidden="false" customHeight="false" outlineLevel="0" collapsed="false">
      <c r="A6" s="159" t="n">
        <v>40741</v>
      </c>
      <c r="B6" s="160" t="n">
        <v>40754</v>
      </c>
      <c r="C6" s="171" t="n">
        <v>40763</v>
      </c>
      <c r="D6" s="168" t="n">
        <v>2012003</v>
      </c>
      <c r="E6" s="166" t="n">
        <v>40727</v>
      </c>
      <c r="F6" s="130" t="n">
        <v>40740</v>
      </c>
      <c r="G6" s="173" t="n">
        <v>40753</v>
      </c>
      <c r="H6" s="164" t="n">
        <v>40763</v>
      </c>
    </row>
    <row r="7" customFormat="false" ht="17.25" hidden="false" customHeight="false" outlineLevel="0" collapsed="false">
      <c r="A7" s="166" t="n">
        <v>40755</v>
      </c>
      <c r="B7" s="130" t="n">
        <v>40768</v>
      </c>
      <c r="C7" s="167" t="n">
        <v>40774</v>
      </c>
      <c r="D7" s="168" t="n">
        <v>2012004</v>
      </c>
      <c r="E7" s="159" t="n">
        <v>40741</v>
      </c>
      <c r="F7" s="160" t="n">
        <v>40754</v>
      </c>
      <c r="G7" s="174" t="n">
        <v>40767</v>
      </c>
      <c r="H7" s="170" t="n">
        <v>40777</v>
      </c>
    </row>
    <row r="8" customFormat="false" ht="17.25" hidden="false" customHeight="false" outlineLevel="0" collapsed="false">
      <c r="A8" s="159" t="n">
        <v>40769</v>
      </c>
      <c r="B8" s="160" t="n">
        <v>40782</v>
      </c>
      <c r="C8" s="171" t="n">
        <v>40788</v>
      </c>
      <c r="D8" s="168" t="n">
        <v>2012005</v>
      </c>
      <c r="E8" s="166" t="n">
        <v>40755</v>
      </c>
      <c r="F8" s="130" t="n">
        <v>40768</v>
      </c>
      <c r="G8" s="177" t="n">
        <v>40781</v>
      </c>
      <c r="H8" s="164" t="n">
        <v>40792</v>
      </c>
    </row>
    <row r="9" customFormat="false" ht="17.25" hidden="false" customHeight="false" outlineLevel="0" collapsed="false">
      <c r="A9" s="159" t="n">
        <v>40783</v>
      </c>
      <c r="B9" s="160" t="n">
        <v>40796</v>
      </c>
      <c r="C9" s="167" t="n">
        <v>40802</v>
      </c>
      <c r="D9" s="168" t="n">
        <v>2012006</v>
      </c>
      <c r="E9" s="159" t="n">
        <v>40769</v>
      </c>
      <c r="F9" s="160" t="n">
        <v>40782</v>
      </c>
      <c r="G9" s="174" t="n">
        <v>40795</v>
      </c>
      <c r="H9" s="170" t="n">
        <v>40805</v>
      </c>
    </row>
    <row r="10" customFormat="false" ht="17.25" hidden="false" customHeight="false" outlineLevel="0" collapsed="false">
      <c r="A10" s="166" t="n">
        <v>40797</v>
      </c>
      <c r="B10" s="130" t="n">
        <v>40810</v>
      </c>
      <c r="C10" s="171" t="n">
        <v>40816</v>
      </c>
      <c r="D10" s="168" t="n">
        <v>2012007</v>
      </c>
      <c r="E10" s="159" t="n">
        <v>40783</v>
      </c>
      <c r="F10" s="160" t="n">
        <v>40796</v>
      </c>
      <c r="G10" s="173" t="n">
        <v>40809</v>
      </c>
      <c r="H10" s="164" t="n">
        <v>40819</v>
      </c>
    </row>
    <row r="11" customFormat="false" ht="17.25" hidden="false" customHeight="false" outlineLevel="0" collapsed="false">
      <c r="A11" s="159" t="n">
        <v>40811</v>
      </c>
      <c r="B11" s="160" t="n">
        <v>40824</v>
      </c>
      <c r="C11" s="167" t="n">
        <v>40830</v>
      </c>
      <c r="D11" s="168" t="n">
        <v>2012008</v>
      </c>
      <c r="E11" s="166" t="n">
        <v>40797</v>
      </c>
      <c r="F11" s="130" t="n">
        <v>40810</v>
      </c>
      <c r="G11" s="174" t="n">
        <v>40823</v>
      </c>
      <c r="H11" s="170" t="n">
        <v>40833</v>
      </c>
    </row>
    <row r="12" customFormat="false" ht="17.25" hidden="false" customHeight="false" outlineLevel="0" collapsed="false">
      <c r="A12" s="166" t="n">
        <v>40825</v>
      </c>
      <c r="B12" s="130" t="n">
        <v>40838</v>
      </c>
      <c r="C12" s="171" t="n">
        <v>40844</v>
      </c>
      <c r="D12" s="168" t="n">
        <v>2012009</v>
      </c>
      <c r="E12" s="159" t="n">
        <v>40811</v>
      </c>
      <c r="F12" s="160" t="n">
        <v>40824</v>
      </c>
      <c r="G12" s="173" t="n">
        <v>40837</v>
      </c>
      <c r="H12" s="164" t="n">
        <v>40847</v>
      </c>
    </row>
    <row r="13" customFormat="false" ht="17.25" hidden="false" customHeight="false" outlineLevel="0" collapsed="false">
      <c r="A13" s="159" t="n">
        <v>40839</v>
      </c>
      <c r="B13" s="160" t="n">
        <v>40852</v>
      </c>
      <c r="C13" s="167" t="n">
        <v>40858</v>
      </c>
      <c r="D13" s="168" t="n">
        <v>2012010</v>
      </c>
      <c r="E13" s="166" t="n">
        <v>40825</v>
      </c>
      <c r="F13" s="130" t="n">
        <v>40838</v>
      </c>
      <c r="G13" s="174" t="n">
        <v>40851</v>
      </c>
      <c r="H13" s="170" t="n">
        <v>40861</v>
      </c>
    </row>
    <row r="14" customFormat="false" ht="17.25" hidden="false" customHeight="false" outlineLevel="0" collapsed="false">
      <c r="A14" s="166" t="n">
        <v>40853</v>
      </c>
      <c r="B14" s="130" t="n">
        <v>40866</v>
      </c>
      <c r="C14" s="171" t="n">
        <v>40872</v>
      </c>
      <c r="D14" s="168" t="n">
        <v>2012011</v>
      </c>
      <c r="E14" s="159" t="n">
        <v>40839</v>
      </c>
      <c r="F14" s="160" t="n">
        <v>40852</v>
      </c>
      <c r="G14" s="186" t="s">
        <v>68</v>
      </c>
      <c r="H14" s="164" t="n">
        <v>40875</v>
      </c>
    </row>
    <row r="15" customFormat="false" ht="17.25" hidden="false" customHeight="false" outlineLevel="0" collapsed="false">
      <c r="A15" s="159" t="n">
        <v>40867</v>
      </c>
      <c r="B15" s="160" t="n">
        <v>40880</v>
      </c>
      <c r="C15" s="167" t="n">
        <v>40886</v>
      </c>
      <c r="D15" s="168" t="n">
        <v>2012012</v>
      </c>
      <c r="E15" s="166" t="n">
        <v>40853</v>
      </c>
      <c r="F15" s="130" t="n">
        <v>40866</v>
      </c>
      <c r="G15" s="174" t="n">
        <v>40879</v>
      </c>
      <c r="H15" s="170" t="n">
        <v>40889</v>
      </c>
    </row>
    <row r="16" customFormat="false" ht="17.25" hidden="false" customHeight="false" outlineLevel="0" collapsed="false">
      <c r="A16" s="166" t="n">
        <v>40881</v>
      </c>
      <c r="B16" s="130" t="n">
        <v>40894</v>
      </c>
      <c r="C16" s="171" t="n">
        <v>40900</v>
      </c>
      <c r="D16" s="168" t="n">
        <v>2012013</v>
      </c>
      <c r="E16" s="159" t="n">
        <v>40867</v>
      </c>
      <c r="F16" s="160" t="n">
        <v>40880</v>
      </c>
      <c r="G16" s="184" t="n">
        <v>40893</v>
      </c>
      <c r="H16" s="164" t="n">
        <v>40911</v>
      </c>
    </row>
    <row r="17" customFormat="false" ht="17.25" hidden="false" customHeight="false" outlineLevel="0" collapsed="false">
      <c r="A17" s="159" t="n">
        <v>40895</v>
      </c>
      <c r="B17" s="160" t="n">
        <v>40908</v>
      </c>
      <c r="C17" s="167" t="n">
        <v>40914</v>
      </c>
      <c r="D17" s="168" t="n">
        <v>2012014</v>
      </c>
      <c r="E17" s="166" t="n">
        <v>40881</v>
      </c>
      <c r="F17" s="130" t="n">
        <v>40894</v>
      </c>
      <c r="G17" s="176" t="s">
        <v>69</v>
      </c>
      <c r="H17" s="170" t="n">
        <v>40917</v>
      </c>
    </row>
    <row r="18" customFormat="false" ht="17.25" hidden="false" customHeight="false" outlineLevel="0" collapsed="false">
      <c r="A18" s="166" t="n">
        <v>40909</v>
      </c>
      <c r="B18" s="130" t="n">
        <v>40922</v>
      </c>
      <c r="C18" s="171" t="n">
        <v>40928</v>
      </c>
      <c r="D18" s="168" t="n">
        <v>2012015</v>
      </c>
      <c r="E18" s="159" t="n">
        <v>40895</v>
      </c>
      <c r="F18" s="160" t="n">
        <v>40908</v>
      </c>
      <c r="G18" s="173" t="n">
        <v>40921</v>
      </c>
      <c r="H18" s="164" t="n">
        <v>40931</v>
      </c>
    </row>
    <row r="19" customFormat="false" ht="17.25" hidden="false" customHeight="false" outlineLevel="0" collapsed="false">
      <c r="A19" s="127" t="n">
        <v>40923</v>
      </c>
      <c r="B19" s="187" t="n">
        <v>40936</v>
      </c>
      <c r="C19" s="167" t="n">
        <v>40942</v>
      </c>
      <c r="D19" s="168" t="n">
        <v>2012016</v>
      </c>
      <c r="E19" s="166" t="n">
        <v>40909</v>
      </c>
      <c r="F19" s="130" t="n">
        <v>40922</v>
      </c>
      <c r="G19" s="174" t="n">
        <v>40935</v>
      </c>
      <c r="H19" s="170" t="n">
        <v>40945</v>
      </c>
    </row>
    <row r="20" customFormat="false" ht="17.25" hidden="false" customHeight="false" outlineLevel="0" collapsed="false">
      <c r="A20" s="159" t="n">
        <v>40937</v>
      </c>
      <c r="B20" s="160" t="n">
        <v>40950</v>
      </c>
      <c r="C20" s="171" t="n">
        <v>40956</v>
      </c>
      <c r="D20" s="168" t="n">
        <v>2012017</v>
      </c>
      <c r="E20" s="188" t="n">
        <v>40923</v>
      </c>
      <c r="F20" s="127" t="n">
        <v>40936</v>
      </c>
      <c r="G20" s="173" t="n">
        <v>40949</v>
      </c>
      <c r="H20" s="164" t="n">
        <v>40959</v>
      </c>
    </row>
    <row r="21" customFormat="false" ht="17.25" hidden="false" customHeight="false" outlineLevel="0" collapsed="false">
      <c r="A21" s="166" t="n">
        <v>40951</v>
      </c>
      <c r="B21" s="130" t="n">
        <v>40964</v>
      </c>
      <c r="C21" s="167" t="n">
        <v>40970</v>
      </c>
      <c r="D21" s="168" t="n">
        <v>2012018</v>
      </c>
      <c r="E21" s="159" t="n">
        <v>40937</v>
      </c>
      <c r="F21" s="160" t="n">
        <v>40950</v>
      </c>
      <c r="G21" s="174" t="n">
        <v>40963</v>
      </c>
      <c r="H21" s="170" t="n">
        <v>40973</v>
      </c>
    </row>
    <row r="22" customFormat="false" ht="17.25" hidden="false" customHeight="false" outlineLevel="0" collapsed="false">
      <c r="A22" s="159" t="n">
        <v>40965</v>
      </c>
      <c r="B22" s="160" t="n">
        <v>40978</v>
      </c>
      <c r="C22" s="171" t="n">
        <v>40984</v>
      </c>
      <c r="D22" s="168" t="n">
        <v>2012019</v>
      </c>
      <c r="E22" s="166" t="n">
        <v>40951</v>
      </c>
      <c r="F22" s="130" t="n">
        <v>40964</v>
      </c>
      <c r="G22" s="173" t="n">
        <v>40977</v>
      </c>
      <c r="H22" s="164" t="n">
        <v>40987</v>
      </c>
    </row>
    <row r="23" customFormat="false" ht="17.25" hidden="false" customHeight="false" outlineLevel="0" collapsed="false">
      <c r="A23" s="166" t="n">
        <v>40979</v>
      </c>
      <c r="B23" s="130" t="n">
        <v>40992</v>
      </c>
      <c r="C23" s="167" t="n">
        <v>40998</v>
      </c>
      <c r="D23" s="168" t="n">
        <v>2012020</v>
      </c>
      <c r="E23" s="159" t="n">
        <v>40965</v>
      </c>
      <c r="F23" s="160" t="n">
        <v>40978</v>
      </c>
      <c r="G23" s="174" t="n">
        <v>40991</v>
      </c>
      <c r="H23" s="170" t="n">
        <v>41001</v>
      </c>
    </row>
    <row r="24" customFormat="false" ht="17.25" hidden="false" customHeight="false" outlineLevel="0" collapsed="false">
      <c r="A24" s="159" t="n">
        <v>40993</v>
      </c>
      <c r="B24" s="160" t="n">
        <v>41006</v>
      </c>
      <c r="C24" s="171" t="n">
        <v>41012</v>
      </c>
      <c r="D24" s="168" t="n">
        <v>2012021</v>
      </c>
      <c r="E24" s="166" t="n">
        <v>40979</v>
      </c>
      <c r="F24" s="130" t="n">
        <v>40992</v>
      </c>
      <c r="G24" s="173" t="n">
        <v>41005</v>
      </c>
      <c r="H24" s="164" t="n">
        <v>41015</v>
      </c>
    </row>
    <row r="25" customFormat="false" ht="17.25" hidden="false" customHeight="false" outlineLevel="0" collapsed="false">
      <c r="A25" s="166" t="n">
        <v>41007</v>
      </c>
      <c r="B25" s="130" t="n">
        <v>41020</v>
      </c>
      <c r="C25" s="167" t="n">
        <v>41026</v>
      </c>
      <c r="D25" s="168" t="n">
        <v>2012022</v>
      </c>
      <c r="E25" s="159" t="n">
        <v>40993</v>
      </c>
      <c r="F25" s="160" t="n">
        <v>41006</v>
      </c>
      <c r="G25" s="174" t="n">
        <v>41019</v>
      </c>
      <c r="H25" s="170" t="n">
        <v>41029</v>
      </c>
    </row>
    <row r="26" customFormat="false" ht="17.25" hidden="false" customHeight="false" outlineLevel="0" collapsed="false">
      <c r="A26" s="159" t="n">
        <v>41021</v>
      </c>
      <c r="B26" s="160" t="n">
        <v>41034</v>
      </c>
      <c r="C26" s="171" t="n">
        <v>41040</v>
      </c>
      <c r="D26" s="168" t="n">
        <v>2012023</v>
      </c>
      <c r="E26" s="166" t="n">
        <v>41007</v>
      </c>
      <c r="F26" s="130" t="n">
        <v>41020</v>
      </c>
      <c r="G26" s="173" t="n">
        <v>40667</v>
      </c>
      <c r="H26" s="164" t="n">
        <v>41043</v>
      </c>
    </row>
    <row r="27" customFormat="false" ht="17.25" hidden="false" customHeight="false" outlineLevel="0" collapsed="false">
      <c r="A27" s="166" t="n">
        <v>41035</v>
      </c>
      <c r="B27" s="130" t="n">
        <v>41048</v>
      </c>
      <c r="C27" s="167" t="n">
        <v>41054</v>
      </c>
      <c r="D27" s="168" t="n">
        <v>2012024</v>
      </c>
      <c r="E27" s="159" t="n">
        <v>41021</v>
      </c>
      <c r="F27" s="160" t="n">
        <v>41034</v>
      </c>
      <c r="G27" s="174" t="n">
        <v>41047</v>
      </c>
      <c r="H27" s="170" t="n">
        <v>41057</v>
      </c>
    </row>
    <row r="28" customFormat="false" ht="17.25" hidden="false" customHeight="false" outlineLevel="0" collapsed="false">
      <c r="A28" s="159" t="n">
        <v>41049</v>
      </c>
      <c r="B28" s="160" t="n">
        <v>41062</v>
      </c>
      <c r="C28" s="171" t="n">
        <v>41068</v>
      </c>
      <c r="D28" s="168" t="n">
        <v>2012025</v>
      </c>
      <c r="E28" s="166" t="n">
        <v>41035</v>
      </c>
      <c r="F28" s="130" t="n">
        <v>41048</v>
      </c>
      <c r="G28" s="186" t="s">
        <v>70</v>
      </c>
      <c r="H28" s="164" t="n">
        <v>41072</v>
      </c>
    </row>
    <row r="29" customFormat="false" ht="17.25" hidden="false" customHeight="false" outlineLevel="0" collapsed="false">
      <c r="A29" s="166" t="n">
        <v>41063</v>
      </c>
      <c r="B29" s="130" t="n">
        <v>41076</v>
      </c>
      <c r="C29" s="167" t="n">
        <v>41082</v>
      </c>
      <c r="D29" s="168" t="n">
        <v>2012026</v>
      </c>
      <c r="E29" s="159" t="n">
        <v>41049</v>
      </c>
      <c r="F29" s="160" t="n">
        <v>41062</v>
      </c>
      <c r="G29" s="185" t="s">
        <v>71</v>
      </c>
      <c r="H29" s="170" t="n">
        <v>41085</v>
      </c>
    </row>
    <row r="30" customFormat="false" ht="17.25" hidden="false" customHeight="false" outlineLevel="0" collapsed="false">
      <c r="A30" s="179" t="n">
        <v>41077</v>
      </c>
      <c r="B30" s="180" t="n">
        <v>41090</v>
      </c>
      <c r="C30" s="181" t="n">
        <v>41096</v>
      </c>
      <c r="D30" s="182" t="n">
        <v>2012027</v>
      </c>
      <c r="E30" s="166" t="n">
        <v>41063</v>
      </c>
      <c r="F30" s="130" t="n">
        <v>41076</v>
      </c>
      <c r="G30" s="185" t="s">
        <v>72</v>
      </c>
      <c r="H30" s="164" t="n">
        <v>41464</v>
      </c>
    </row>
    <row r="32" customFormat="false" ht="12.75" hidden="false" customHeight="false" outlineLevel="0" collapsed="false">
      <c r="A32" s="148" t="s">
        <v>33</v>
      </c>
      <c r="B32" s="149" t="s">
        <v>44</v>
      </c>
      <c r="C32" s="149"/>
      <c r="D32" s="149"/>
    </row>
    <row r="33" customFormat="false" ht="12.75" hidden="false" customHeight="false" outlineLevel="0" collapsed="false">
      <c r="A33" s="148" t="s">
        <v>45</v>
      </c>
      <c r="B33" s="149" t="s">
        <v>73</v>
      </c>
      <c r="C33" s="149"/>
      <c r="D33" s="149"/>
    </row>
  </sheetData>
  <mergeCells count="8">
    <mergeCell ref="A1:B1"/>
    <mergeCell ref="C1:D1"/>
    <mergeCell ref="E1:F1"/>
    <mergeCell ref="A2:B2"/>
    <mergeCell ref="C2:D2"/>
    <mergeCell ref="E2:F2"/>
    <mergeCell ref="B32:D32"/>
    <mergeCell ref="B33:D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2023-05-18T14:30:20Z</dcterms:created>
  <dc:creator/>
  <dc:description/>
  <dc:language>en-US</dc:language>
  <cp:lastModifiedBy/>
  <dcterms:modified xsi:type="dcterms:W3CDTF">2026-06-29T15:08:34Z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